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0086AR00 - Odstranění 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'2020086AR00 - Odstranění ...'!$C$88:$K$222</definedName>
    <definedName name="_xlnm.Print_Area" localSheetId="1">'2020086AR00 - Odstranění ...'!$C$4:$J$37,'2020086AR00 - Odstranění ...'!$C$43:$J$72,'2020086AR00 - Odstranění ...'!$C$78:$K$222</definedName>
    <definedName name="_xlnm.Print_Titles" localSheetId="1">'2020086AR00 - Odstranění ...'!$88:$88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T134"/>
  <c r="R134"/>
  <c r="P134"/>
  <c r="BK134"/>
  <c r="BK133"/>
  <c r="T133"/>
  <c r="R133"/>
  <c r="P133"/>
  <c r="J35"/>
  <c r="J34"/>
  <c i="1" r="AY55"/>
  <c i="2" r="J33"/>
  <c i="1" r="AX55"/>
  <c i="2" r="BI220"/>
  <c r="BH220"/>
  <c r="BG220"/>
  <c r="BF220"/>
  <c r="T220"/>
  <c r="T219"/>
  <c r="R220"/>
  <c r="R219"/>
  <c r="P220"/>
  <c r="P219"/>
  <c r="BI216"/>
  <c r="BH216"/>
  <c r="BG216"/>
  <c r="BF216"/>
  <c r="T216"/>
  <c r="R216"/>
  <c r="P216"/>
  <c r="BI213"/>
  <c r="BH213"/>
  <c r="BG213"/>
  <c r="BF213"/>
  <c r="T213"/>
  <c r="R213"/>
  <c r="P213"/>
  <c r="BI207"/>
  <c r="BH207"/>
  <c r="BG207"/>
  <c r="BF207"/>
  <c r="T207"/>
  <c r="T206"/>
  <c r="T205"/>
  <c r="R207"/>
  <c r="R206"/>
  <c r="R205"/>
  <c r="P207"/>
  <c r="P206"/>
  <c r="P205"/>
  <c r="BI203"/>
  <c r="BH203"/>
  <c r="BG203"/>
  <c r="BF203"/>
  <c r="T203"/>
  <c r="T202"/>
  <c r="R203"/>
  <c r="R202"/>
  <c r="P203"/>
  <c r="P202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37"/>
  <c r="BH137"/>
  <c r="BG137"/>
  <c r="BF137"/>
  <c r="T137"/>
  <c r="R137"/>
  <c r="P137"/>
  <c r="BI135"/>
  <c r="BH135"/>
  <c r="BG135"/>
  <c r="BF135"/>
  <c r="T135"/>
  <c r="R135"/>
  <c r="P135"/>
  <c r="BI130"/>
  <c r="BH130"/>
  <c r="BG130"/>
  <c r="BF130"/>
  <c r="T130"/>
  <c r="T129"/>
  <c r="T128"/>
  <c r="R130"/>
  <c r="R129"/>
  <c r="R128"/>
  <c r="P130"/>
  <c r="BI122"/>
  <c r="BH122"/>
  <c r="BG122"/>
  <c r="BF122"/>
  <c r="T122"/>
  <c r="R122"/>
  <c r="P122"/>
  <c r="BI119"/>
  <c r="BH119"/>
  <c r="BG119"/>
  <c r="BF119"/>
  <c r="T119"/>
  <c r="R119"/>
  <c r="P119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98"/>
  <c r="BH98"/>
  <c r="BG98"/>
  <c r="BF98"/>
  <c r="T98"/>
  <c r="T97"/>
  <c r="R98"/>
  <c r="R97"/>
  <c r="P98"/>
  <c r="P97"/>
  <c r="BI93"/>
  <c r="BH93"/>
  <c r="BG93"/>
  <c r="BF93"/>
  <c r="T93"/>
  <c r="T92"/>
  <c r="R93"/>
  <c r="R92"/>
  <c r="P93"/>
  <c r="P92"/>
  <c r="J86"/>
  <c r="J85"/>
  <c r="F85"/>
  <c r="F83"/>
  <c r="E81"/>
  <c r="J51"/>
  <c r="J50"/>
  <c r="F50"/>
  <c r="F48"/>
  <c r="E46"/>
  <c r="J16"/>
  <c r="E16"/>
  <c r="F51"/>
  <c r="J15"/>
  <c r="J10"/>
  <c r="J83"/>
  <c i="1" r="L50"/>
  <c r="AM50"/>
  <c r="AM49"/>
  <c r="L49"/>
  <c r="AM47"/>
  <c r="L47"/>
  <c r="L45"/>
  <c r="L44"/>
  <c i="2" r="BK207"/>
  <c r="J199"/>
  <c r="J155"/>
  <c r="BK98"/>
  <c r="BK191"/>
  <c r="BK172"/>
  <c r="BK115"/>
  <c r="J213"/>
  <c r="BK166"/>
  <c r="BK155"/>
  <c r="BK108"/>
  <c r="BK203"/>
  <c r="BK176"/>
  <c r="BK137"/>
  <c r="BK112"/>
  <c r="J203"/>
  <c r="J191"/>
  <c r="BK130"/>
  <c r="BK220"/>
  <c r="J179"/>
  <c r="J137"/>
  <c r="J220"/>
  <c r="J169"/>
  <c r="BK152"/>
  <c r="BK119"/>
  <c r="BK216"/>
  <c r="BK187"/>
  <c r="J166"/>
  <c r="BK122"/>
  <c r="J98"/>
  <c r="BK213"/>
  <c r="J172"/>
  <c r="J112"/>
  <c r="BK199"/>
  <c r="J187"/>
  <c r="BK158"/>
  <c r="BK104"/>
  <c r="J176"/>
  <c r="J158"/>
  <c r="J122"/>
  <c r="BK93"/>
  <c r="BK195"/>
  <c r="BK169"/>
  <c r="J130"/>
  <c r="J104"/>
  <c r="J216"/>
  <c r="J195"/>
  <c r="BK135"/>
  <c i="1" r="AS54"/>
  <c i="2" r="J183"/>
  <c r="J152"/>
  <c r="J108"/>
  <c r="BK179"/>
  <c r="J162"/>
  <c r="J135"/>
  <c r="J115"/>
  <c r="J207"/>
  <c r="BK183"/>
  <c r="BK162"/>
  <c r="J119"/>
  <c r="J93"/>
  <c l="1" r="BK103"/>
  <c r="J103"/>
  <c r="J60"/>
  <c r="T103"/>
  <c r="T91"/>
  <c r="P103"/>
  <c r="P91"/>
  <c r="J133"/>
  <c r="J63"/>
  <c r="P151"/>
  <c r="R151"/>
  <c r="R212"/>
  <c r="R211"/>
  <c r="R103"/>
  <c r="R91"/>
  <c r="R90"/>
  <c r="R89"/>
  <c r="P129"/>
  <c r="P128"/>
  <c r="J134"/>
  <c r="J64"/>
  <c r="BK151"/>
  <c r="J151"/>
  <c r="J65"/>
  <c r="T151"/>
  <c r="BK212"/>
  <c r="J212"/>
  <c r="J70"/>
  <c r="P212"/>
  <c r="P211"/>
  <c r="T212"/>
  <c r="T211"/>
  <c r="F86"/>
  <c r="BE115"/>
  <c r="BE152"/>
  <c r="BE158"/>
  <c r="BK129"/>
  <c r="BK128"/>
  <c r="J128"/>
  <c r="J61"/>
  <c r="BE108"/>
  <c r="BE112"/>
  <c r="BE135"/>
  <c r="BE137"/>
  <c r="BE187"/>
  <c r="BE191"/>
  <c r="BE216"/>
  <c r="BK92"/>
  <c r="BK97"/>
  <c r="J97"/>
  <c r="J59"/>
  <c r="BK202"/>
  <c r="J202"/>
  <c r="J66"/>
  <c r="BK206"/>
  <c r="J206"/>
  <c r="J68"/>
  <c r="J48"/>
  <c r="BE93"/>
  <c r="BE98"/>
  <c r="BE119"/>
  <c r="BE166"/>
  <c r="BE207"/>
  <c r="BE213"/>
  <c r="BE104"/>
  <c r="BE122"/>
  <c r="BE130"/>
  <c r="BE155"/>
  <c r="BE162"/>
  <c r="BE169"/>
  <c r="BE172"/>
  <c r="BE176"/>
  <c r="BE179"/>
  <c r="BE183"/>
  <c r="BE195"/>
  <c r="BE199"/>
  <c r="BE203"/>
  <c r="BE220"/>
  <c r="BK219"/>
  <c r="J219"/>
  <c r="J71"/>
  <c r="F34"/>
  <c i="1" r="BC55"/>
  <c r="BC54"/>
  <c r="W32"/>
  <c i="2" r="F35"/>
  <c i="1" r="BD55"/>
  <c r="BD54"/>
  <c r="W33"/>
  <c i="2" r="J32"/>
  <c i="1" r="AW55"/>
  <c i="2" r="F32"/>
  <c i="1" r="BA55"/>
  <c r="BA54"/>
  <c r="W30"/>
  <c i="2" r="F33"/>
  <c i="1" r="BB55"/>
  <c r="BB54"/>
  <c r="AX54"/>
  <c i="2" l="1" r="BK91"/>
  <c r="BK90"/>
  <c r="J90"/>
  <c r="J56"/>
  <c r="T90"/>
  <c r="T89"/>
  <c r="P90"/>
  <c r="P89"/>
  <c i="1" r="AU55"/>
  <c i="2" r="J91"/>
  <c r="J57"/>
  <c r="J92"/>
  <c r="J58"/>
  <c r="J129"/>
  <c r="J62"/>
  <c r="BK205"/>
  <c r="J205"/>
  <c r="J67"/>
  <c r="BK211"/>
  <c r="J211"/>
  <c r="J69"/>
  <c i="1" r="AU54"/>
  <c r="W31"/>
  <c r="AW54"/>
  <c r="AK30"/>
  <c i="2" r="J31"/>
  <c i="1" r="AV55"/>
  <c r="AT55"/>
  <c i="2" r="F31"/>
  <c i="1" r="AZ55"/>
  <c r="AZ54"/>
  <c r="W29"/>
  <c r="AY54"/>
  <c i="2" l="1" r="BK89"/>
  <c r="J89"/>
  <c r="J55"/>
  <c r="J28"/>
  <c i="1" r="AG55"/>
  <c r="AN55"/>
  <c r="AV54"/>
  <c r="AK29"/>
  <c i="2" l="1" r="J37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<sst xmlns="http://schemas.openxmlformats.org/spreadsheetml/2006/main">
  <si>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</si>
  <si>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</si>
  <si>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</si>
  <si>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</si>
  <si>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</si>
  <si>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{a9c2f445-fb84-4d68-88ce-fe6de4a00627}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</si>
  <si>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</si>
  <si>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</si>
  <si>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</si>
  <si>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</si>
  <si>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</si>
  <si>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</si>
  <si>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</si>
  <si>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</si>
  <si>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2020086AR00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</si>
  <si>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</si>
  <si>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</si>
  <si>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Odstranění stávajícího objektu garáže</t>
  </si>
  <si>
    <t>KSO:</t>
  </si>
  <si>
    <t>812 62 19</t>
  </si>
  <si>
    <t>CC-CZ:</t>
  </si>
  <si>
    <t>12421</t>
  </si>
  <si>
    <t>Místo:</t>
  </si>
  <si>
    <t>Hradiště u Blovic p.č. 133, 59/4</t>
  </si>
  <si>
    <t>Datum:</t>
  </si>
  <si>
    <t>12. 12. 2020</t>
  </si>
  <si>
    <t>CZ-CPV:</t>
  </si>
  <si>
    <t>45000000-7</t>
  </si>
  <si>
    <t>CZ-CPA:</t>
  </si>
  <si>
    <t>43.11.10</t>
  </si>
  <si>
    <t>Zadavatel:</t>
  </si>
  <si>
    <t>IČ:</t>
  </si>
  <si>
    <t/>
  </si>
  <si>
    <t>Muzeum jižního Plzeňska v Blovicích, Hradiště 1</t>
  </si>
  <si>
    <t>DIČ:</t>
  </si>
  <si>
    <t>Uchazeč:</t>
  </si>
  <si>
    <t>Vyplň údaj</t>
  </si>
  <si>
    <t>Projektant:</t>
  </si>
  <si>
    <t>Chmelík, obchodní a projektová kancelář, s.r.o.</t>
  </si>
  <si>
    <t>True</t>
  </si>
  <si>
    <t>Zpracovatel:</t>
  </si>
  <si>
    <t>Jakub Vilingr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</si>
  <si>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</si>
  <si>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</si>
  <si>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</si>
  <si>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</si>
  <si>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</si>
  <si>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</si>
  <si>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</si>
  <si>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</si>
  <si>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</si>
  <si>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</si>
  <si>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</si>
  <si>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</si>
  <si>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</si>
  <si>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</si>
  <si>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</si>
  <si>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</si>
  <si>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</si>
  <si>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</si>
  <si>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</si>
  <si>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</si>
  <si>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</si>
  <si>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</si>
  <si>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</si>
  <si>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</si>
  <si>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</si>
  <si>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</si>
  <si>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</si>
  <si>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</si>
  <si>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</si>
  <si>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</si>
  <si>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</si>
  <si>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</si>
  <si>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</si>
  <si>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</si>
  <si>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</si>
  <si>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</si>
  <si>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</si>
  <si>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</si>
  <si>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</si>
  <si>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</si>
  <si>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</si>
  <si>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</si>
  <si>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</si>
  <si>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</si>
  <si>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</si>
  <si>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</si>
  <si>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</si>
  <si>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</si>
  <si>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</si>
  <si>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</si>
  <si>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</si>
  <si>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</si>
  <si>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17 - Zemní práce - konstrukce ze zemin</t>
  </si>
  <si>
    <t xml:space="preserve">      18 - Zemní práce - povrchové úpravy terénu</t>
  </si>
  <si>
    <t xml:space="preserve">    5 - Komunikace pozemní</t>
  </si>
  <si>
    <t xml:space="preserve">      56 - Podkladní vrstvy komunikací, letišť a ploch</t>
  </si>
  <si>
    <t xml:space="preserve">    9 - Ostatní konstrukce a práce, bourání</t>
  </si>
  <si>
    <t xml:space="preserve">      98 - Demolice a sanace</t>
  </si>
  <si>
    <t xml:space="preserve">    997 - Přesun sutě</t>
  </si>
  <si>
    <t xml:space="preserve">    998 - Přesun hmot</t>
  </si>
  <si>
    <t>PSV - Práce a dodávky PSV</t>
  </si>
  <si>
    <t xml:space="preserve">    765 - Krytina skládaná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</si>
  <si>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</si>
  <si>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</si>
  <si>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</si>
  <si>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</si>
  <si>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</si>
  <si>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</si>
  <si>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</si>
  <si>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</si>
  <si>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</si>
  <si>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</si>
  <si>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</si>
  <si>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</si>
  <si>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</si>
  <si>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</si>
  <si>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</si>
  <si>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</si>
  <si>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</si>
  <si>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</si>
  <si>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</si>
  <si>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</si>
  <si>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</si>
  <si>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</si>
  <si>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</si>
  <si>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111251102</t>
  </si>
  <si>
    <t>Odstranění křovin a stromů průměru kmene do 100 mm i s kořeny sklonu terénu do 1:5 z celkové plochy přes 100 do 500 m2 strojně</t>
  </si>
  <si>
    <t>m2</t>
  </si>
  <si>
    <t>CS ÚRS 2021 01</t>
  </si>
  <si>
    <t>4</t>
  </si>
  <si>
    <t>3</t>
  </si>
  <si>
    <t>-268104494</t>
  </si>
  <si>
    <t>PP</t>
  </si>
  <si>
    <t>Odstranění křovin a stromů s odstraněním kořenů strojně průměru kmene do 100 mm v rovině nebo ve svahu sklonu terénu do 1:5, při celkové ploše přes 100 do 500 m2</t>
  </si>
  <si>
    <t>PSC</t>
  </si>
  <si>
    <t xml:space="preserve">Poznámka k souboru cen:_x000d_
1. V ceně jsou započteny i náklady na případné nutné odklizení křovin a stromů na hromady na vzdálenost do 50 m, nebo naložení na dopravní prostředek._x000d_
2. Průměr kmenů stromů (křovin) se měří 0,15 m nad přilehlým terénem._x000d_
3. Množství jednotek se určí samostatně za každý objekt v m2 plochy rovné součtu půdorysných ploch omezených obalovými křivkami korun jednotlivých stromů a křovin, popř. skupin stromů a křovin, jejichž koruny se půdorysně překrývají. Jestliže by byl zmíněný součet ploch větší než půdorysná plocha staveniště, počítá se pouze s plochou staveniště._x000d_
</t>
  </si>
  <si>
    <t>P</t>
  </si>
  <si>
    <t>Poznámka k položce:_x000d_
- včetně likvidace dřevní hmoty</t>
  </si>
  <si>
    <t>17</t>
  </si>
  <si>
    <t>Zemní práce - konstrukce ze zemin</t>
  </si>
  <si>
    <t>174151101</t>
  </si>
  <si>
    <t>Zásyp jam, šachet rýh nebo kolem objektů sypaninou se zhutněním</t>
  </si>
  <si>
    <t>m3</t>
  </si>
  <si>
    <t>1486077410</t>
  </si>
  <si>
    <t>Zásyp sypaninou z jakékoliv horniny strojně s uložením výkopku ve vrstvách se zhutněním jam, šachet, rýh nebo kolem objektů v těchto vykopávkách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</si>
  <si>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6. V cenách nejsou zahrnuty náklady na prohození sypaniny, tyto náklady se oceňují cenou 17411-1109 Příplatek za prohození sypaniny._x000d_
</t>
  </si>
  <si>
    <t>VV</t>
  </si>
  <si>
    <t>"vyrovnání terénu (možno využít nadrcený recyklát z demolice)</t>
  </si>
  <si>
    <t>(250*0,4) "předpoklad</t>
  </si>
  <si>
    <t>18</t>
  </si>
  <si>
    <t>Zemní práce - povrchové úpravy terénu</t>
  </si>
  <si>
    <t>181111121</t>
  </si>
  <si>
    <t>Plošná úprava terénu do 500 m2 zemina skupiny 1 až 4 nerovnosti do 150 mm v rovinně a svahu do 1:5</t>
  </si>
  <si>
    <t>-1494498444</t>
  </si>
  <si>
    <t>Plošná úprava terénu v zemině skupiny 1 až 4 s urovnáním povrchu bez doplnění ornice souvislé plochy do 500 m2 při nerovnostech terénu přes 100 do 150 mm v rovině nebo na svahu do 1:5</t>
  </si>
  <si>
    <t xml:space="preserve">Poznámka k souboru cen:_x000d_
1. Ceny jsou určeny pro vyrovnání nerovností neupraveného rostlého nebo ulehlého terénu._x000d_
2. Ceny lze použít pro vyrovnání terénu při zakládání trávníku._x000d_
3. V cenách nejsou započteny náklady na hutnění, tyto náklady se oceňují cenami souboru cen 171 15 ... Zhutnění podloží pod násypy z rostlé horniny tř. 1 až 4 katalogu 800-1 Zemní práce._x000d_
4. V cenách o sklonu svahu přes 1:1 jsou uvažovány podmínky pro svahy běžně schůdné; bez použití lezeckých technik. V případě použití lezeckých technik se tyto náklady oceňují individuálně._x000d_
</t>
  </si>
  <si>
    <t>22 "ohumusovaná plocha</t>
  </si>
  <si>
    <t>181311103</t>
  </si>
  <si>
    <t>Rozprostření ornice tl vrstvy do 200 mm v rovině nebo ve svahu do 1:5 ručně</t>
  </si>
  <si>
    <t>-1046184252</t>
  </si>
  <si>
    <t>Rozprostření a urovnání ornice v rovině nebo ve svahu sklonu do 1:5 ručně při souvislé ploše, tl. vrstvy do 200 mm</t>
  </si>
  <si>
    <t xml:space="preserve">Poznámka k souboru cen:_x000d_
1. V ceně jsou započteny i náklady na případné nutné přemístění hromad nebo dočasných skládek na místo spotřeby ze vzdálenosti do 3 m._x000d_
2. V ceně nejsou započteny náklady na získání ornice._x000d_
</t>
  </si>
  <si>
    <t>5</t>
  </si>
  <si>
    <t>M</t>
  </si>
  <si>
    <t>10371500</t>
  </si>
  <si>
    <t>substrát pro trávníky VL</t>
  </si>
  <si>
    <t>8</t>
  </si>
  <si>
    <t>-1383980308</t>
  </si>
  <si>
    <t>22*0,2</t>
  </si>
  <si>
    <t>6</t>
  </si>
  <si>
    <t>181411121</t>
  </si>
  <si>
    <t>Založení lučního trávníku výsevem plochy do 1000 m2 v rovině a ve svahu do 1:5</t>
  </si>
  <si>
    <t>846265674</t>
  </si>
  <si>
    <t>Založení trávníku na půdě předem připravené plochy do 1000 m2 výsevem včetně utažení lučního v rovině nebo na svahu do 1:5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</si>
  <si>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</si>
  <si>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7</t>
  </si>
  <si>
    <t>00572100</t>
  </si>
  <si>
    <t>osivo jetelotráva intenzivní víceletá</t>
  </si>
  <si>
    <t>kg</t>
  </si>
  <si>
    <t>-1247717048</t>
  </si>
  <si>
    <t>22*0,015 'Přepočtené koeficientem množství</t>
  </si>
  <si>
    <t>181951112</t>
  </si>
  <si>
    <t>Úprava pláně v hornině třídy těžitelnosti I, skupiny 1 až 3 se zhutněním strojně</t>
  </si>
  <si>
    <t>503190121</t>
  </si>
  <si>
    <t>Úprava pláně vyrovnáním výškových rozdílů strojně v hornině třídy těžitelnosti I, skupiny 1 až 3 se zhutněním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</si>
  <si>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šířky do 3 m přerušujících svahy, pro urovnání dna silničních a železničních příkopů pro jakoukoliv šířku dna; toto urovnání se oceňuje cenami souboru cen 182 Svahování._x000d_
3. Urovnání ploch ve sklonu přes 1 : 5 se oceňuje cenami souboru cen 182 Svahování trvalých svahů do projektovaných profilů strojně._x000d_
4. Ceny se zhutněním jsou určeny pro jakoukoliv míru zhutnění._x000d_
</t>
  </si>
  <si>
    <t>250 "štěrková plocha</t>
  </si>
  <si>
    <t>Součet</t>
  </si>
  <si>
    <t>Komunikace pozemní</t>
  </si>
  <si>
    <t>56</t>
  </si>
  <si>
    <t>Podkladní vrstvy komunikací, letišť a ploch</t>
  </si>
  <si>
    <t>9</t>
  </si>
  <si>
    <t>564951313</t>
  </si>
  <si>
    <t>Podklad z betonového recyklátu tl 150 mm</t>
  </si>
  <si>
    <t>136478116</t>
  </si>
  <si>
    <t>Podklad nebo podsyp z betonového recyklátu s rozprostřením a zhutněním, po zhutnění tl. 150 mm</t>
  </si>
  <si>
    <t>250 "zpevnění plochy</t>
  </si>
  <si>
    <t>Ostatní konstrukce a práce, bourání</t>
  </si>
  <si>
    <t>98</t>
  </si>
  <si>
    <t>Demolice a sanace</t>
  </si>
  <si>
    <t>10</t>
  </si>
  <si>
    <t>98199001R</t>
  </si>
  <si>
    <t>Odpojení objektu od sítí, zajištění s úřady</t>
  </si>
  <si>
    <t>soubor</t>
  </si>
  <si>
    <t>-1032338319</t>
  </si>
  <si>
    <t>981011313</t>
  </si>
  <si>
    <t>Demolice budov zděných na MVC podíl konstrukcí do 20 % postupným rozebíráním</t>
  </si>
  <si>
    <t>-1441235223</t>
  </si>
  <si>
    <t>Demolice budov postupným rozebíráním z cihel, kamene, smíšeného nebo hrázděného zdiva, tvárnic na maltu vápennou nebo vápenocementovou s podílem konstrukcí přes 15 do 20 %</t>
  </si>
  <si>
    <t xml:space="preserve">Poznámka k souboru cen:_x000d_
1. Ceny jsou stanoveny na měrnou jednotku m3 obestavěného prostoru._x000d_
2. Procentuální podíl konstrukcí se stanoví podle článku 3503 Všeobecných podmínek části B01._x000d_
3. Celkový objem konstrukcí se určí součtem objemů obvodových, schodišťových, středních nosných zdí, schodišť a stropů. Od celkového objemu se neodečítá objem okenních a dveřních otvorů, parapetních ústupků. Tloušťka stropní konstrukce se určí včetně podlahových konstrukcí a podhledů. Tloušťka klenby se určuje v průměrné tloušťce jako aritmetický průměr tloušťky v patě a ve vrcholu klenby až k nášlapné ploše podlahové konstrukce, která na ní spočívá. U stropů s viditelnými trámy se objem trámů jednotlivě připočítává k objemu stropů. Totéž platí pro průvlaky a samostatné trámy. Objem stropů schodiště se započítává objemem daným součinem půdorysné plochy schodiště a tloušťky patrové podesty._x000d_
4. Pro volbu cen je rozhodující objemově převažující druh zdiva svislých nosných konstrukcí demolovaného objektu._x000d_
5. Ceny jsou určeny pro demolice budov výšky do 35 m. Tato výška je určena svislou vzdáleností nejvyšší hrany římsy, popř. atiky a nejnižšího bodu přilehlého terénu._x000d_
</t>
  </si>
  <si>
    <t>Poznámka k položce:_x000d_
- včetně základů a veškerých konstrukcí_x000d_
- včetně výplní otvorů_x000d_
- vrat, dveří_x000d_
- oplocení_x000d_
- elektroinstalace, hromosvodu_x000d_
- klempířských prvků apod.</t>
  </si>
  <si>
    <t>"základy</t>
  </si>
  <si>
    <t>(40*1,645)</t>
  </si>
  <si>
    <t>(192,67*0,6)</t>
  </si>
  <si>
    <t>"objekt</t>
  </si>
  <si>
    <t>(5,29*10,673) "nižší garáž</t>
  </si>
  <si>
    <t>(25,28*25,82) "hlavní masa garáží</t>
  </si>
  <si>
    <t>(2,52*3,22*0,45) "přístavek</t>
  </si>
  <si>
    <t>(3,17*0,897) "zahradní posezení</t>
  </si>
  <si>
    <t>(6,78*3,17*0,4) "zahradní posezení deska</t>
  </si>
  <si>
    <t>997</t>
  </si>
  <si>
    <t>Přesun sutě</t>
  </si>
  <si>
    <t>12</t>
  </si>
  <si>
    <t>997006002</t>
  </si>
  <si>
    <t>Třídění stavebního odpadu na jednotlivé druhy</t>
  </si>
  <si>
    <t>t</t>
  </si>
  <si>
    <t>-617386874</t>
  </si>
  <si>
    <t>Úprava stavebního odpadu třídění na jednotlivé druhy</t>
  </si>
  <si>
    <t xml:space="preserve">Poznámka k souboru cen:_x000d_
1. Množství měrných jednotek u ceny -6002 se určuje v t odpadu před roztříděním._x000d_
2. V ceně -6003 jsou započteny náklady na pytlování závadného odpadu, např. trusu, dřeva napadeného škůdci nebo hnilobou, apod._x000d_
</t>
  </si>
  <si>
    <t>13</t>
  </si>
  <si>
    <t>997006004</t>
  </si>
  <si>
    <t>Pytlování nebezpečného odpadu ze střešních šablon s obsahem azbestu</t>
  </si>
  <si>
    <t>-883349828</t>
  </si>
  <si>
    <t>Úprava stavebního odpadu pytlování nebezpečného odpadu s obsahem azbestu ze šablon</t>
  </si>
  <si>
    <t>14</t>
  </si>
  <si>
    <t>997006005</t>
  </si>
  <si>
    <t>Drcení stavebního odpadu ze zdiva z cihel a kamene s dopravou do 100 m a naložením</t>
  </si>
  <si>
    <t>-1976422510</t>
  </si>
  <si>
    <t>Úprava stavebního odpadu drcení s dopravou na vzdálenost do 100 m a naložením do drtícího zařízení ze zdiva cihelného, kamenného a smíšeného</t>
  </si>
  <si>
    <t>317,479*0,8 'Přepočtené koeficientem množství</t>
  </si>
  <si>
    <t>997006007</t>
  </si>
  <si>
    <t>Drcení stavebního odpadu ze zdiva z betonu železového s dopravou do 100 m a naložením</t>
  </si>
  <si>
    <t>-164737010</t>
  </si>
  <si>
    <t>Úprava stavebního odpadu drcení s dopravou na vzdálenost do 100 m a naložením do drtícího zařízení ze zdiva železobetonového</t>
  </si>
  <si>
    <t>317,479*0,2 'Přepočtené koeficientem množství</t>
  </si>
  <si>
    <t>16</t>
  </si>
  <si>
    <t>997006511</t>
  </si>
  <si>
    <t>Vodorovná doprava suti s naložením a složením na skládku do 100 m</t>
  </si>
  <si>
    <t>-1537507664</t>
  </si>
  <si>
    <t>Vodorovná doprava suti na skládku s naložením na dopravní prostředek a složením do 100 m</t>
  </si>
  <si>
    <t xml:space="preserve">Poznámka k souboru cen:_x000d_
1. Pro volbu ceny je rozhodující dopravní vzdálenost těžiště skládky a půdorysné plochy objektu._x000d_
</t>
  </si>
  <si>
    <t>997006512</t>
  </si>
  <si>
    <t>Vodorovné doprava suti s naložením a složením na skládku do 1 km</t>
  </si>
  <si>
    <t>1683506303</t>
  </si>
  <si>
    <t>Vodorovná doprava suti na skládku s naložením na dopravní prostředek a složením přes 100 m do 1 km</t>
  </si>
  <si>
    <t>997006519</t>
  </si>
  <si>
    <t>Příplatek k vodorovnému přemístění suti na skládku ZKD 1 km přes 1 km</t>
  </si>
  <si>
    <t>-1638116094</t>
  </si>
  <si>
    <t>Vodorovná doprava suti na skládku s naložením na dopravní prostředek a složením Příplatek k ceně za každý další i započatý 1 km</t>
  </si>
  <si>
    <t>317,479*4 'Přepočtené koeficientem množství</t>
  </si>
  <si>
    <t>19</t>
  </si>
  <si>
    <t>997006551</t>
  </si>
  <si>
    <t>Hrubé urovnání suti na skládce bez zhutnění</t>
  </si>
  <si>
    <t>1787113479</t>
  </si>
  <si>
    <t xml:space="preserve">Poznámka k souboru cen:_x000d_
1. Cena nezahrnuje náklady na poplatek za skládku; tyto lze ocenit cenami souboru cen 997 01-38 Poplatek za uložení stavebního odpadu na skládku katalogu 801-3 Budovy a haly - bourání konstrukcí._x000d_
</t>
  </si>
  <si>
    <t>20</t>
  </si>
  <si>
    <t>997013631</t>
  </si>
  <si>
    <t>Poplatek za uložení na skládce (skládkovné) stavebního odpadu směsného kód odpadu 17 09 04</t>
  </si>
  <si>
    <t>506752629</t>
  </si>
  <si>
    <t>Poplatek za uložení stavebního odpadu na skládce (skládkovné) směsného stavebního a demoličního zatříděného do Katalogu odpadů pod kódem 17 09 04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</si>
  <si>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 z katalogu 800-6 Demolice objektů._x000d_
</t>
  </si>
  <si>
    <t>317,479*0,6 'Přepočtené koeficientem množství</t>
  </si>
  <si>
    <t>997013602</t>
  </si>
  <si>
    <t>Poplatek za uložení na skládce (skládkovné) stavebního odpadu železobetonového kód odpadu 17 01 01</t>
  </si>
  <si>
    <t>-1582861918</t>
  </si>
  <si>
    <t>Poplatek za uložení stavebního odpadu na skládce (skládkovné) z armovaného betonu zatříděného do Katalogu odpadů pod kódem 17 01 01</t>
  </si>
  <si>
    <t>22</t>
  </si>
  <si>
    <t>997013603</t>
  </si>
  <si>
    <t>Poplatek za uložení na skládce (skládkovné) stavebního odpadu cihelného kód odpadu 17 01 02</t>
  </si>
  <si>
    <t>-372874740</t>
  </si>
  <si>
    <t>Poplatek za uložení stavebního odpadu na skládce (skládkovné) cihelného zatříděného do Katalogu odpadů pod kódem 17 01 02</t>
  </si>
  <si>
    <t>317,479*0,1 'Přepočtené koeficientem množství</t>
  </si>
  <si>
    <t>23</t>
  </si>
  <si>
    <t>997013804</t>
  </si>
  <si>
    <t>Poplatek za uložení na skládce (skládkovné) stavebního odpadu ze skla kód odpadu 17 02 02</t>
  </si>
  <si>
    <t>-1805047307</t>
  </si>
  <si>
    <t>Poplatek za uložení stavebního odpadu na skládce (skládkovné) ze skla zatříděného do Katalogu odpadů pod kódem 17 02 02</t>
  </si>
  <si>
    <t>317,479*0,05 'Přepočtené koeficientem množství</t>
  </si>
  <si>
    <t>24</t>
  </si>
  <si>
    <t>997013814</t>
  </si>
  <si>
    <t>Poplatek za uložení na skládce (skládkovné) stavebního odpadu izolací kód odpadu 17 06 04</t>
  </si>
  <si>
    <t>-2005200135</t>
  </si>
  <si>
    <t>Poplatek za uložení stavebního odpadu na skládce (skládkovné) z izolačních materiálů zatříděného do Katalogu odpadů pod kódem 17 06 04</t>
  </si>
  <si>
    <t>25</t>
  </si>
  <si>
    <t>997013821</t>
  </si>
  <si>
    <t>Poplatek za uložení na skládce (skládkovné) stavebního odpadu s obsahem azbestu kód odpadu 17 06 05</t>
  </si>
  <si>
    <t>916210563</t>
  </si>
  <si>
    <t>Poplatek za uložení stavebního odpadu na skládce (skládkovné) ze stavebních materiálů obsahujících azbest zatříděných do Katalogu odpadů pod kódem 17 06 05</t>
  </si>
  <si>
    <t>998</t>
  </si>
  <si>
    <t>Přesun hmot</t>
  </si>
  <si>
    <t>26</t>
  </si>
  <si>
    <t>998001123</t>
  </si>
  <si>
    <t>Přesun hmot pro demolice objektů v do 21 m</t>
  </si>
  <si>
    <t>128586326</t>
  </si>
  <si>
    <t>Přesun hmot pro demolice objektů výšky do 21 m</t>
  </si>
  <si>
    <t>PSV</t>
  </si>
  <si>
    <t>Práce a dodávky PSV</t>
  </si>
  <si>
    <t>765</t>
  </si>
  <si>
    <t>Krytina skládaná</t>
  </si>
  <si>
    <t>27</t>
  </si>
  <si>
    <t>765131803</t>
  </si>
  <si>
    <t>Demontáž azbestocementové skládané krytiny sklonu do 30° do suti</t>
  </si>
  <si>
    <t>942555822</t>
  </si>
  <si>
    <t>Demontáž azbestocementové krytiny skládané sklonu do 30° do suti</t>
  </si>
  <si>
    <t xml:space="preserve">Poznámka k souboru cen:_x000d_
1. Pro ocenění nákladů na pytlování suti lze použít položky souboru cen 997 00-60.. — Úprava stavebního odpadu katalogu 800-6 Demolice objektů._x000d_
</t>
  </si>
  <si>
    <t>(5,2*5,3) "střecha přístavku; azbest</t>
  </si>
  <si>
    <t>VRN</t>
  </si>
  <si>
    <t>Vedlejší rozpočtové náklady</t>
  </si>
  <si>
    <t>VRN1</t>
  </si>
  <si>
    <t>Průzkumné, geodetické a projektové práce</t>
  </si>
  <si>
    <t>28</t>
  </si>
  <si>
    <t>012002000</t>
  </si>
  <si>
    <t>Geodetické práce</t>
  </si>
  <si>
    <t>kpl</t>
  </si>
  <si>
    <t>1024</t>
  </si>
  <si>
    <t>-800265183</t>
  </si>
  <si>
    <t>Poznámka k položce:_x000d_
- vytýčení sítí_x000d_
- geometrický plán</t>
  </si>
  <si>
    <t>29</t>
  </si>
  <si>
    <t>013274000</t>
  </si>
  <si>
    <t>Pasportizace objektu před započetím prací</t>
  </si>
  <si>
    <t>ks</t>
  </si>
  <si>
    <t>CS ÚRS 2020 02</t>
  </si>
  <si>
    <t>837858670</t>
  </si>
  <si>
    <t>1 "polohopisné a výškopisné zaměření pozemku</t>
  </si>
  <si>
    <t>VRN3</t>
  </si>
  <si>
    <t>Zařízení staveniště</t>
  </si>
  <si>
    <t>30</t>
  </si>
  <si>
    <t>030001000</t>
  </si>
  <si>
    <t>%</t>
  </si>
  <si>
    <t>1529442773</t>
  </si>
  <si>
    <t>Poznámka k položce:_x000d_
- oplocení staveniště_x000d_
- provoz staveniště_x000d_
- skládky a deponice_x000d_
- vjezd a výjezd ze staveniště_x000d_
- čištění komunikací_x000d_
- energie, pronájmy ploch_x000d_
- stavební buňky_x000d_
- mobilní WC apod.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</si>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</sst>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32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36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36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36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32</v>
      </c>
      <c r="AO17" s="23"/>
      <c r="AP17" s="23"/>
      <c r="AQ17" s="23"/>
      <c r="AR17" s="21"/>
      <c r="BE17" s="32"/>
      <c r="BS17" s="18" t="s">
        <v>39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32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32</v>
      </c>
      <c r="AO20" s="23"/>
      <c r="AP20" s="23"/>
      <c r="AQ20" s="23"/>
      <c r="AR20" s="21"/>
      <c r="BE20" s="32"/>
      <c r="BS20" s="18" t="s">
        <v>39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43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44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45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46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47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48</v>
      </c>
      <c r="E29" s="49"/>
      <c r="F29" s="33" t="s">
        <v>49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50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51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52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53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54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55</v>
      </c>
      <c r="U35" s="56"/>
      <c r="V35" s="56"/>
      <c r="W35" s="56"/>
      <c r="X35" s="58" t="s">
        <v>56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57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2020086AR00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Odstranění stávajícího objektu garáže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Hradiště u Blovic p.č. 133, 59/4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12. 12. 2020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3" t="s">
        <v>30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Muzeum jižního Plzeňska v Blovicích, Hradiště 1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37</v>
      </c>
      <c r="AJ49" s="42"/>
      <c r="AK49" s="42"/>
      <c r="AL49" s="42"/>
      <c r="AM49" s="75" t="str">
        <f>IF(E17="","",E17)</f>
        <v>Chmelík, obchodní a projektová kancelář, s.r.o.</v>
      </c>
      <c r="AN49" s="66"/>
      <c r="AO49" s="66"/>
      <c r="AP49" s="66"/>
      <c r="AQ49" s="42"/>
      <c r="AR49" s="46"/>
      <c r="AS49" s="76" t="s">
        <v>58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35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40</v>
      </c>
      <c r="AJ50" s="42"/>
      <c r="AK50" s="42"/>
      <c r="AL50" s="42"/>
      <c r="AM50" s="75" t="str">
        <f>IF(E20="","",E20)</f>
        <v>Jakub Vilingr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59</v>
      </c>
      <c r="D52" s="89"/>
      <c r="E52" s="89"/>
      <c r="F52" s="89"/>
      <c r="G52" s="89"/>
      <c r="H52" s="90"/>
      <c r="I52" s="91" t="s">
        <v>60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61</v>
      </c>
      <c r="AH52" s="89"/>
      <c r="AI52" s="89"/>
      <c r="AJ52" s="89"/>
      <c r="AK52" s="89"/>
      <c r="AL52" s="89"/>
      <c r="AM52" s="89"/>
      <c r="AN52" s="91" t="s">
        <v>62</v>
      </c>
      <c r="AO52" s="89"/>
      <c r="AP52" s="89"/>
      <c r="AQ52" s="93" t="s">
        <v>63</v>
      </c>
      <c r="AR52" s="46"/>
      <c r="AS52" s="94" t="s">
        <v>64</v>
      </c>
      <c r="AT52" s="95" t="s">
        <v>65</v>
      </c>
      <c r="AU52" s="95" t="s">
        <v>66</v>
      </c>
      <c r="AV52" s="95" t="s">
        <v>67</v>
      </c>
      <c r="AW52" s="95" t="s">
        <v>68</v>
      </c>
      <c r="AX52" s="95" t="s">
        <v>69</v>
      </c>
      <c r="AY52" s="95" t="s">
        <v>70</v>
      </c>
      <c r="AZ52" s="95" t="s">
        <v>71</v>
      </c>
      <c r="BA52" s="95" t="s">
        <v>72</v>
      </c>
      <c r="BB52" s="95" t="s">
        <v>73</v>
      </c>
      <c r="BC52" s="95" t="s">
        <v>74</v>
      </c>
      <c r="BD52" s="96" t="s">
        <v>75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76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32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77</v>
      </c>
      <c r="BT54" s="111" t="s">
        <v>78</v>
      </c>
      <c r="BV54" s="111" t="s">
        <v>79</v>
      </c>
      <c r="BW54" s="111" t="s">
        <v>5</v>
      </c>
      <c r="BX54" s="111" t="s">
        <v>80</v>
      </c>
      <c r="CL54" s="111" t="s">
        <v>19</v>
      </c>
    </row>
    <row r="55" s="7" customFormat="1" ht="24.75" customHeight="1">
      <c r="A55" s="112" t="s">
        <v>81</v>
      </c>
      <c r="B55" s="113"/>
      <c r="C55" s="114"/>
      <c r="D55" s="115" t="s">
        <v>14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'2020086AR00 - Odstranění ...'!J28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82</v>
      </c>
      <c r="AR55" s="119"/>
      <c r="AS55" s="120">
        <v>0</v>
      </c>
      <c r="AT55" s="121">
        <f>ROUND(SUM(AV55:AW55),2)</f>
        <v>0</v>
      </c>
      <c r="AU55" s="122">
        <f>'2020086AR00 - Odstranění ...'!P89</f>
        <v>0</v>
      </c>
      <c r="AV55" s="121">
        <f>'2020086AR00 - Odstranění ...'!J31</f>
        <v>0</v>
      </c>
      <c r="AW55" s="121">
        <f>'2020086AR00 - Odstranění ...'!J32</f>
        <v>0</v>
      </c>
      <c r="AX55" s="121">
        <f>'2020086AR00 - Odstranění ...'!J33</f>
        <v>0</v>
      </c>
      <c r="AY55" s="121">
        <f>'2020086AR00 - Odstranění ...'!J34</f>
        <v>0</v>
      </c>
      <c r="AZ55" s="121">
        <f>'2020086AR00 - Odstranění ...'!F31</f>
        <v>0</v>
      </c>
      <c r="BA55" s="121">
        <f>'2020086AR00 - Odstranění ...'!F32</f>
        <v>0</v>
      </c>
      <c r="BB55" s="121">
        <f>'2020086AR00 - Odstranění ...'!F33</f>
        <v>0</v>
      </c>
      <c r="BC55" s="121">
        <f>'2020086AR00 - Odstranění ...'!F34</f>
        <v>0</v>
      </c>
      <c r="BD55" s="123">
        <f>'2020086AR00 - Odstranění ...'!F35</f>
        <v>0</v>
      </c>
      <c r="BE55" s="7"/>
      <c r="BT55" s="124" t="s">
        <v>83</v>
      </c>
      <c r="BU55" s="124" t="s">
        <v>84</v>
      </c>
      <c r="BV55" s="124" t="s">
        <v>79</v>
      </c>
      <c r="BW55" s="124" t="s">
        <v>5</v>
      </c>
      <c r="BX55" s="124" t="s">
        <v>80</v>
      </c>
      <c r="CL55" s="124" t="s">
        <v>19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QQNp2rfXY9m6uIX9n8qHkYwRs8/azpVVGGcML5Ah/u13KkeKHXYXIzh+EdG43E/6wqDCp2Zz3SptNG0nL9fZ/w==" hashValue="k+ku2oar8ebdGplyIC0ia/UQxb8DzGg8aJvQJxlNCkNYNUGLJz5OsqMgiO1DcAaTNI6VQrqokX0uT9LW2aiMI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020086AR00 - Odstraně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85</v>
      </c>
    </row>
    <row r="4" s="1" customFormat="1" ht="24.96" customHeight="1">
      <c r="B4" s="21"/>
      <c r="D4" s="127" t="s">
        <v>86</v>
      </c>
      <c r="L4" s="21"/>
      <c r="M4" s="128" t="s">
        <v>10</v>
      </c>
      <c r="AT4" s="18" t="s">
        <v>4</v>
      </c>
    </row>
    <row r="5" s="1" customFormat="1" ht="6.96" customHeight="1">
      <c r="B5" s="21"/>
      <c r="L5" s="21"/>
    </row>
    <row r="6" s="2" customFormat="1" ht="12" customHeight="1">
      <c r="A6" s="40"/>
      <c r="B6" s="46"/>
      <c r="C6" s="40"/>
      <c r="D6" s="129" t="s">
        <v>16</v>
      </c>
      <c r="E6" s="40"/>
      <c r="F6" s="40"/>
      <c r="G6" s="40"/>
      <c r="H6" s="40"/>
      <c r="I6" s="40"/>
      <c r="J6" s="40"/>
      <c r="K6" s="40"/>
      <c r="L6" s="13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="2" customFormat="1" ht="16.5" customHeight="1">
      <c r="A7" s="40"/>
      <c r="B7" s="46"/>
      <c r="C7" s="40"/>
      <c r="D7" s="40"/>
      <c r="E7" s="131" t="s">
        <v>17</v>
      </c>
      <c r="F7" s="40"/>
      <c r="G7" s="40"/>
      <c r="H7" s="40"/>
      <c r="I7" s="40"/>
      <c r="J7" s="40"/>
      <c r="K7" s="40"/>
      <c r="L7" s="13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</row>
    <row r="8" s="2" customFormat="1">
      <c r="A8" s="40"/>
      <c r="B8" s="46"/>
      <c r="C8" s="40"/>
      <c r="D8" s="40"/>
      <c r="E8" s="40"/>
      <c r="F8" s="40"/>
      <c r="G8" s="40"/>
      <c r="H8" s="40"/>
      <c r="I8" s="40"/>
      <c r="J8" s="40"/>
      <c r="K8" s="40"/>
      <c r="L8" s="13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2" customHeight="1">
      <c r="A9" s="40"/>
      <c r="B9" s="46"/>
      <c r="C9" s="40"/>
      <c r="D9" s="129" t="s">
        <v>18</v>
      </c>
      <c r="E9" s="40"/>
      <c r="F9" s="132" t="s">
        <v>19</v>
      </c>
      <c r="G9" s="40"/>
      <c r="H9" s="40"/>
      <c r="I9" s="129" t="s">
        <v>20</v>
      </c>
      <c r="J9" s="132" t="s">
        <v>21</v>
      </c>
      <c r="K9" s="40"/>
      <c r="L9" s="13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29" t="s">
        <v>22</v>
      </c>
      <c r="E10" s="40"/>
      <c r="F10" s="132" t="s">
        <v>23</v>
      </c>
      <c r="G10" s="40"/>
      <c r="H10" s="40"/>
      <c r="I10" s="129" t="s">
        <v>24</v>
      </c>
      <c r="J10" s="133" t="str">
        <f>'Rekapitulace stavby'!AN8</f>
        <v>12. 12. 2020</v>
      </c>
      <c r="K10" s="40"/>
      <c r="L10" s="13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21.84" customHeight="1">
      <c r="A11" s="40"/>
      <c r="B11" s="46"/>
      <c r="C11" s="40"/>
      <c r="D11" s="134" t="s">
        <v>26</v>
      </c>
      <c r="E11" s="40"/>
      <c r="F11" s="135" t="s">
        <v>27</v>
      </c>
      <c r="G11" s="40"/>
      <c r="H11" s="40"/>
      <c r="I11" s="134" t="s">
        <v>28</v>
      </c>
      <c r="J11" s="135" t="s">
        <v>29</v>
      </c>
      <c r="K11" s="40"/>
      <c r="L11" s="13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29" t="s">
        <v>30</v>
      </c>
      <c r="E12" s="40"/>
      <c r="F12" s="40"/>
      <c r="G12" s="40"/>
      <c r="H12" s="40"/>
      <c r="I12" s="129" t="s">
        <v>31</v>
      </c>
      <c r="J12" s="132" t="s">
        <v>32</v>
      </c>
      <c r="K12" s="40"/>
      <c r="L12" s="13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8" customHeight="1">
      <c r="A13" s="40"/>
      <c r="B13" s="46"/>
      <c r="C13" s="40"/>
      <c r="D13" s="40"/>
      <c r="E13" s="132" t="s">
        <v>33</v>
      </c>
      <c r="F13" s="40"/>
      <c r="G13" s="40"/>
      <c r="H13" s="40"/>
      <c r="I13" s="129" t="s">
        <v>34</v>
      </c>
      <c r="J13" s="132" t="s">
        <v>32</v>
      </c>
      <c r="K13" s="40"/>
      <c r="L13" s="13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3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29" t="s">
        <v>35</v>
      </c>
      <c r="E15" s="40"/>
      <c r="F15" s="40"/>
      <c r="G15" s="40"/>
      <c r="H15" s="40"/>
      <c r="I15" s="129" t="s">
        <v>31</v>
      </c>
      <c r="J15" s="34" t="str">
        <f>'Rekapitulace stavby'!AN13</f>
        <v>Vyplň údaj</v>
      </c>
      <c r="K15" s="40"/>
      <c r="L15" s="13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8" customHeight="1">
      <c r="A16" s="40"/>
      <c r="B16" s="46"/>
      <c r="C16" s="40"/>
      <c r="D16" s="40"/>
      <c r="E16" s="34" t="str">
        <f>'Rekapitulace stavby'!E14</f>
        <v>Vyplň údaj</v>
      </c>
      <c r="F16" s="132"/>
      <c r="G16" s="132"/>
      <c r="H16" s="132"/>
      <c r="I16" s="129" t="s">
        <v>34</v>
      </c>
      <c r="J16" s="34" t="str">
        <f>'Rekapitulace stavby'!AN14</f>
        <v>Vyplň údaj</v>
      </c>
      <c r="K16" s="40"/>
      <c r="L16" s="13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3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29" t="s">
        <v>37</v>
      </c>
      <c r="E18" s="40"/>
      <c r="F18" s="40"/>
      <c r="G18" s="40"/>
      <c r="H18" s="40"/>
      <c r="I18" s="129" t="s">
        <v>31</v>
      </c>
      <c r="J18" s="132" t="s">
        <v>32</v>
      </c>
      <c r="K18" s="40"/>
      <c r="L18" s="13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2" t="s">
        <v>38</v>
      </c>
      <c r="F19" s="40"/>
      <c r="G19" s="40"/>
      <c r="H19" s="40"/>
      <c r="I19" s="129" t="s">
        <v>34</v>
      </c>
      <c r="J19" s="132" t="s">
        <v>32</v>
      </c>
      <c r="K19" s="40"/>
      <c r="L19" s="13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3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29" t="s">
        <v>40</v>
      </c>
      <c r="E21" s="40"/>
      <c r="F21" s="40"/>
      <c r="G21" s="40"/>
      <c r="H21" s="40"/>
      <c r="I21" s="129" t="s">
        <v>31</v>
      </c>
      <c r="J21" s="132" t="s">
        <v>32</v>
      </c>
      <c r="K21" s="40"/>
      <c r="L21" s="13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132" t="s">
        <v>41</v>
      </c>
      <c r="F22" s="40"/>
      <c r="G22" s="40"/>
      <c r="H22" s="40"/>
      <c r="I22" s="129" t="s">
        <v>34</v>
      </c>
      <c r="J22" s="132" t="s">
        <v>32</v>
      </c>
      <c r="K22" s="40"/>
      <c r="L22" s="13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3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29" t="s">
        <v>42</v>
      </c>
      <c r="E24" s="40"/>
      <c r="F24" s="40"/>
      <c r="G24" s="40"/>
      <c r="H24" s="40"/>
      <c r="I24" s="40"/>
      <c r="J24" s="40"/>
      <c r="K24" s="40"/>
      <c r="L24" s="13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47.25" customHeight="1">
      <c r="A25" s="136"/>
      <c r="B25" s="137"/>
      <c r="C25" s="136"/>
      <c r="D25" s="136"/>
      <c r="E25" s="138" t="s">
        <v>43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3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40"/>
      <c r="E27" s="140"/>
      <c r="F27" s="140"/>
      <c r="G27" s="140"/>
      <c r="H27" s="140"/>
      <c r="I27" s="140"/>
      <c r="J27" s="140"/>
      <c r="K27" s="140"/>
      <c r="L27" s="13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25.44" customHeight="1">
      <c r="A28" s="40"/>
      <c r="B28" s="46"/>
      <c r="C28" s="40"/>
      <c r="D28" s="141" t="s">
        <v>44</v>
      </c>
      <c r="E28" s="40"/>
      <c r="F28" s="40"/>
      <c r="G28" s="40"/>
      <c r="H28" s="40"/>
      <c r="I28" s="40"/>
      <c r="J28" s="142">
        <f>ROUND(J89, 2)</f>
        <v>0</v>
      </c>
      <c r="K28" s="40"/>
      <c r="L28" s="13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0"/>
      <c r="E29" s="140"/>
      <c r="F29" s="140"/>
      <c r="G29" s="140"/>
      <c r="H29" s="140"/>
      <c r="I29" s="140"/>
      <c r="J29" s="140"/>
      <c r="K29" s="140"/>
      <c r="L29" s="13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6"/>
      <c r="C30" s="40"/>
      <c r="D30" s="40"/>
      <c r="E30" s="40"/>
      <c r="F30" s="143" t="s">
        <v>46</v>
      </c>
      <c r="G30" s="40"/>
      <c r="H30" s="40"/>
      <c r="I30" s="143" t="s">
        <v>45</v>
      </c>
      <c r="J30" s="143" t="s">
        <v>47</v>
      </c>
      <c r="K30" s="40"/>
      <c r="L30" s="13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6"/>
      <c r="C31" s="40"/>
      <c r="D31" s="144" t="s">
        <v>48</v>
      </c>
      <c r="E31" s="129" t="s">
        <v>49</v>
      </c>
      <c r="F31" s="145">
        <f>ROUND((SUM(BE89:BE222)),  2)</f>
        <v>0</v>
      </c>
      <c r="G31" s="40"/>
      <c r="H31" s="40"/>
      <c r="I31" s="146">
        <v>0.20999999999999999</v>
      </c>
      <c r="J31" s="145">
        <f>ROUND(((SUM(BE89:BE222))*I31),  2)</f>
        <v>0</v>
      </c>
      <c r="K31" s="40"/>
      <c r="L31" s="13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129" t="s">
        <v>50</v>
      </c>
      <c r="F32" s="145">
        <f>ROUND((SUM(BF89:BF222)),  2)</f>
        <v>0</v>
      </c>
      <c r="G32" s="40"/>
      <c r="H32" s="40"/>
      <c r="I32" s="146">
        <v>0.14999999999999999</v>
      </c>
      <c r="J32" s="145">
        <f>ROUND(((SUM(BF89:BF222))*I32),  2)</f>
        <v>0</v>
      </c>
      <c r="K32" s="40"/>
      <c r="L32" s="13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40"/>
      <c r="E33" s="129" t="s">
        <v>51</v>
      </c>
      <c r="F33" s="145">
        <f>ROUND((SUM(BG89:BG222)),  2)</f>
        <v>0</v>
      </c>
      <c r="G33" s="40"/>
      <c r="H33" s="40"/>
      <c r="I33" s="146">
        <v>0.20999999999999999</v>
      </c>
      <c r="J33" s="145">
        <f>0</f>
        <v>0</v>
      </c>
      <c r="K33" s="40"/>
      <c r="L33" s="13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29" t="s">
        <v>52</v>
      </c>
      <c r="F34" s="145">
        <f>ROUND((SUM(BH89:BH222)),  2)</f>
        <v>0</v>
      </c>
      <c r="G34" s="40"/>
      <c r="H34" s="40"/>
      <c r="I34" s="146">
        <v>0.14999999999999999</v>
      </c>
      <c r="J34" s="145">
        <f>0</f>
        <v>0</v>
      </c>
      <c r="K34" s="40"/>
      <c r="L34" s="13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29" t="s">
        <v>53</v>
      </c>
      <c r="F35" s="145">
        <f>ROUND((SUM(BI89:BI222)),  2)</f>
        <v>0</v>
      </c>
      <c r="G35" s="40"/>
      <c r="H35" s="40"/>
      <c r="I35" s="146">
        <v>0</v>
      </c>
      <c r="J35" s="145">
        <f>0</f>
        <v>0</v>
      </c>
      <c r="K35" s="40"/>
      <c r="L35" s="13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6.96" customHeight="1">
      <c r="A36" s="40"/>
      <c r="B36" s="46"/>
      <c r="C36" s="40"/>
      <c r="D36" s="40"/>
      <c r="E36" s="40"/>
      <c r="F36" s="40"/>
      <c r="G36" s="40"/>
      <c r="H36" s="40"/>
      <c r="I36" s="40"/>
      <c r="J36" s="40"/>
      <c r="K36" s="40"/>
      <c r="L36" s="13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25.44" customHeight="1">
      <c r="A37" s="40"/>
      <c r="B37" s="46"/>
      <c r="C37" s="147"/>
      <c r="D37" s="148" t="s">
        <v>54</v>
      </c>
      <c r="E37" s="149"/>
      <c r="F37" s="149"/>
      <c r="G37" s="150" t="s">
        <v>55</v>
      </c>
      <c r="H37" s="151" t="s">
        <v>56</v>
      </c>
      <c r="I37" s="149"/>
      <c r="J37" s="152">
        <f>SUM(J28:J35)</f>
        <v>0</v>
      </c>
      <c r="K37" s="153"/>
      <c r="L37" s="13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154"/>
      <c r="C38" s="155"/>
      <c r="D38" s="155"/>
      <c r="E38" s="155"/>
      <c r="F38" s="155"/>
      <c r="G38" s="155"/>
      <c r="H38" s="155"/>
      <c r="I38" s="155"/>
      <c r="J38" s="155"/>
      <c r="K38" s="155"/>
      <c r="L38" s="13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42" s="2" customFormat="1" ht="6.96" customHeight="1">
      <c r="A42" s="40"/>
      <c r="B42" s="156"/>
      <c r="C42" s="157"/>
      <c r="D42" s="157"/>
      <c r="E42" s="157"/>
      <c r="F42" s="157"/>
      <c r="G42" s="157"/>
      <c r="H42" s="157"/>
      <c r="I42" s="157"/>
      <c r="J42" s="157"/>
      <c r="K42" s="157"/>
      <c r="L42" s="13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4.96" customHeight="1">
      <c r="A43" s="40"/>
      <c r="B43" s="41"/>
      <c r="C43" s="24" t="s">
        <v>87</v>
      </c>
      <c r="D43" s="42"/>
      <c r="E43" s="42"/>
      <c r="F43" s="42"/>
      <c r="G43" s="42"/>
      <c r="H43" s="42"/>
      <c r="I43" s="42"/>
      <c r="J43" s="42"/>
      <c r="K43" s="42"/>
      <c r="L43" s="13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13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12" customHeight="1">
      <c r="A45" s="40"/>
      <c r="B45" s="41"/>
      <c r="C45" s="33" t="s">
        <v>16</v>
      </c>
      <c r="D45" s="42"/>
      <c r="E45" s="42"/>
      <c r="F45" s="42"/>
      <c r="G45" s="42"/>
      <c r="H45" s="42"/>
      <c r="I45" s="42"/>
      <c r="J45" s="42"/>
      <c r="K45" s="42"/>
      <c r="L45" s="13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6.5" customHeight="1">
      <c r="A46" s="40"/>
      <c r="B46" s="41"/>
      <c r="C46" s="42"/>
      <c r="D46" s="42"/>
      <c r="E46" s="71" t="str">
        <f>E7</f>
        <v>Odstranění stávajícího objektu garáže</v>
      </c>
      <c r="F46" s="42"/>
      <c r="G46" s="42"/>
      <c r="H46" s="42"/>
      <c r="I46" s="42"/>
      <c r="J46" s="42"/>
      <c r="K46" s="42"/>
      <c r="L46" s="13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6.96" customHeight="1">
      <c r="A47" s="40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13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2" customHeight="1">
      <c r="A48" s="40"/>
      <c r="B48" s="41"/>
      <c r="C48" s="33" t="s">
        <v>22</v>
      </c>
      <c r="D48" s="42"/>
      <c r="E48" s="42"/>
      <c r="F48" s="28" t="str">
        <f>F10</f>
        <v>Hradiště u Blovic p.č. 133, 59/4</v>
      </c>
      <c r="G48" s="42"/>
      <c r="H48" s="42"/>
      <c r="I48" s="33" t="s">
        <v>24</v>
      </c>
      <c r="J48" s="74" t="str">
        <f>IF(J10="","",J10)</f>
        <v>12. 12. 2020</v>
      </c>
      <c r="K48" s="42"/>
      <c r="L48" s="13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13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40.05" customHeight="1">
      <c r="A50" s="40"/>
      <c r="B50" s="41"/>
      <c r="C50" s="33" t="s">
        <v>30</v>
      </c>
      <c r="D50" s="42"/>
      <c r="E50" s="42"/>
      <c r="F50" s="28" t="str">
        <f>E13</f>
        <v>Muzeum jižního Plzeňska v Blovicích, Hradiště 1</v>
      </c>
      <c r="G50" s="42"/>
      <c r="H50" s="42"/>
      <c r="I50" s="33" t="s">
        <v>37</v>
      </c>
      <c r="J50" s="38" t="str">
        <f>E19</f>
        <v>Chmelík, obchodní a projektová kancelář, s.r.o.</v>
      </c>
      <c r="K50" s="42"/>
      <c r="L50" s="13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5.15" customHeight="1">
      <c r="A51" s="40"/>
      <c r="B51" s="41"/>
      <c r="C51" s="33" t="s">
        <v>35</v>
      </c>
      <c r="D51" s="42"/>
      <c r="E51" s="42"/>
      <c r="F51" s="28" t="str">
        <f>IF(E16="","",E16)</f>
        <v>Vyplň údaj</v>
      </c>
      <c r="G51" s="42"/>
      <c r="H51" s="42"/>
      <c r="I51" s="33" t="s">
        <v>40</v>
      </c>
      <c r="J51" s="38" t="str">
        <f>E22</f>
        <v>Jakub Vilingr</v>
      </c>
      <c r="K51" s="42"/>
      <c r="L51" s="13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0.32" customHeight="1">
      <c r="A52" s="40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13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29.28" customHeight="1">
      <c r="A53" s="40"/>
      <c r="B53" s="41"/>
      <c r="C53" s="158" t="s">
        <v>88</v>
      </c>
      <c r="D53" s="159"/>
      <c r="E53" s="159"/>
      <c r="F53" s="159"/>
      <c r="G53" s="159"/>
      <c r="H53" s="159"/>
      <c r="I53" s="159"/>
      <c r="J53" s="160" t="s">
        <v>89</v>
      </c>
      <c r="K53" s="159"/>
      <c r="L53" s="13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13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2.8" customHeight="1">
      <c r="A55" s="40"/>
      <c r="B55" s="41"/>
      <c r="C55" s="161" t="s">
        <v>76</v>
      </c>
      <c r="D55" s="42"/>
      <c r="E55" s="42"/>
      <c r="F55" s="42"/>
      <c r="G55" s="42"/>
      <c r="H55" s="42"/>
      <c r="I55" s="42"/>
      <c r="J55" s="104">
        <f>J89</f>
        <v>0</v>
      </c>
      <c r="K55" s="42"/>
      <c r="L55" s="13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U55" s="18" t="s">
        <v>90</v>
      </c>
    </row>
    <row r="56" s="9" customFormat="1" ht="24.96" customHeight="1">
      <c r="A56" s="9"/>
      <c r="B56" s="162"/>
      <c r="C56" s="163"/>
      <c r="D56" s="164" t="s">
        <v>91</v>
      </c>
      <c r="E56" s="165"/>
      <c r="F56" s="165"/>
      <c r="G56" s="165"/>
      <c r="H56" s="165"/>
      <c r="I56" s="165"/>
      <c r="J56" s="166">
        <f>J90</f>
        <v>0</v>
      </c>
      <c r="K56" s="163"/>
      <c r="L56" s="167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8"/>
      <c r="C57" s="169"/>
      <c r="D57" s="170" t="s">
        <v>92</v>
      </c>
      <c r="E57" s="171"/>
      <c r="F57" s="171"/>
      <c r="G57" s="171"/>
      <c r="H57" s="171"/>
      <c r="I57" s="171"/>
      <c r="J57" s="172">
        <f>J91</f>
        <v>0</v>
      </c>
      <c r="K57" s="169"/>
      <c r="L57" s="173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4.88" customHeight="1">
      <c r="A58" s="10"/>
      <c r="B58" s="168"/>
      <c r="C58" s="169"/>
      <c r="D58" s="170" t="s">
        <v>93</v>
      </c>
      <c r="E58" s="171"/>
      <c r="F58" s="171"/>
      <c r="G58" s="171"/>
      <c r="H58" s="171"/>
      <c r="I58" s="171"/>
      <c r="J58" s="172">
        <f>J92</f>
        <v>0</v>
      </c>
      <c r="K58" s="169"/>
      <c r="L58" s="173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4.88" customHeight="1">
      <c r="A59" s="10"/>
      <c r="B59" s="168"/>
      <c r="C59" s="169"/>
      <c r="D59" s="170" t="s">
        <v>94</v>
      </c>
      <c r="E59" s="171"/>
      <c r="F59" s="171"/>
      <c r="G59" s="171"/>
      <c r="H59" s="171"/>
      <c r="I59" s="171"/>
      <c r="J59" s="172">
        <f>J97</f>
        <v>0</v>
      </c>
      <c r="K59" s="169"/>
      <c r="L59" s="173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4.88" customHeight="1">
      <c r="A60" s="10"/>
      <c r="B60" s="168"/>
      <c r="C60" s="169"/>
      <c r="D60" s="170" t="s">
        <v>95</v>
      </c>
      <c r="E60" s="171"/>
      <c r="F60" s="171"/>
      <c r="G60" s="171"/>
      <c r="H60" s="171"/>
      <c r="I60" s="171"/>
      <c r="J60" s="172">
        <f>J103</f>
        <v>0</v>
      </c>
      <c r="K60" s="169"/>
      <c r="L60" s="173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8"/>
      <c r="C61" s="169"/>
      <c r="D61" s="170" t="s">
        <v>96</v>
      </c>
      <c r="E61" s="171"/>
      <c r="F61" s="171"/>
      <c r="G61" s="171"/>
      <c r="H61" s="171"/>
      <c r="I61" s="171"/>
      <c r="J61" s="172">
        <f>J128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68"/>
      <c r="C62" s="169"/>
      <c r="D62" s="170" t="s">
        <v>97</v>
      </c>
      <c r="E62" s="171"/>
      <c r="F62" s="171"/>
      <c r="G62" s="171"/>
      <c r="H62" s="171"/>
      <c r="I62" s="171"/>
      <c r="J62" s="172">
        <f>J129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8"/>
      <c r="C63" s="169"/>
      <c r="D63" s="170" t="s">
        <v>98</v>
      </c>
      <c r="E63" s="171"/>
      <c r="F63" s="171"/>
      <c r="G63" s="171"/>
      <c r="H63" s="171"/>
      <c r="I63" s="171"/>
      <c r="J63" s="172">
        <f>J133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68"/>
      <c r="C64" s="169"/>
      <c r="D64" s="170" t="s">
        <v>99</v>
      </c>
      <c r="E64" s="171"/>
      <c r="F64" s="171"/>
      <c r="G64" s="171"/>
      <c r="H64" s="171"/>
      <c r="I64" s="171"/>
      <c r="J64" s="172">
        <f>J134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8"/>
      <c r="C65" s="169"/>
      <c r="D65" s="170" t="s">
        <v>100</v>
      </c>
      <c r="E65" s="171"/>
      <c r="F65" s="171"/>
      <c r="G65" s="171"/>
      <c r="H65" s="171"/>
      <c r="I65" s="171"/>
      <c r="J65" s="172">
        <f>J151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8"/>
      <c r="C66" s="169"/>
      <c r="D66" s="170" t="s">
        <v>101</v>
      </c>
      <c r="E66" s="171"/>
      <c r="F66" s="171"/>
      <c r="G66" s="171"/>
      <c r="H66" s="171"/>
      <c r="I66" s="171"/>
      <c r="J66" s="172">
        <f>J202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2"/>
      <c r="C67" s="163"/>
      <c r="D67" s="164" t="s">
        <v>102</v>
      </c>
      <c r="E67" s="165"/>
      <c r="F67" s="165"/>
      <c r="G67" s="165"/>
      <c r="H67" s="165"/>
      <c r="I67" s="165"/>
      <c r="J67" s="166">
        <f>J205</f>
        <v>0</v>
      </c>
      <c r="K67" s="163"/>
      <c r="L67" s="167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68"/>
      <c r="C68" s="169"/>
      <c r="D68" s="170" t="s">
        <v>103</v>
      </c>
      <c r="E68" s="171"/>
      <c r="F68" s="171"/>
      <c r="G68" s="171"/>
      <c r="H68" s="171"/>
      <c r="I68" s="171"/>
      <c r="J68" s="172">
        <f>J206</f>
        <v>0</v>
      </c>
      <c r="K68" s="169"/>
      <c r="L68" s="17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2"/>
      <c r="C69" s="163"/>
      <c r="D69" s="164" t="s">
        <v>104</v>
      </c>
      <c r="E69" s="165"/>
      <c r="F69" s="165"/>
      <c r="G69" s="165"/>
      <c r="H69" s="165"/>
      <c r="I69" s="165"/>
      <c r="J69" s="166">
        <f>J211</f>
        <v>0</v>
      </c>
      <c r="K69" s="163"/>
      <c r="L69" s="167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68"/>
      <c r="C70" s="169"/>
      <c r="D70" s="170" t="s">
        <v>105</v>
      </c>
      <c r="E70" s="171"/>
      <c r="F70" s="171"/>
      <c r="G70" s="171"/>
      <c r="H70" s="171"/>
      <c r="I70" s="171"/>
      <c r="J70" s="172">
        <f>J212</f>
        <v>0</v>
      </c>
      <c r="K70" s="169"/>
      <c r="L70" s="17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8"/>
      <c r="C71" s="169"/>
      <c r="D71" s="170" t="s">
        <v>106</v>
      </c>
      <c r="E71" s="171"/>
      <c r="F71" s="171"/>
      <c r="G71" s="171"/>
      <c r="H71" s="171"/>
      <c r="I71" s="171"/>
      <c r="J71" s="172">
        <f>J219</f>
        <v>0</v>
      </c>
      <c r="K71" s="169"/>
      <c r="L71" s="17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3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4" t="s">
        <v>107</v>
      </c>
      <c r="D78" s="42"/>
      <c r="E78" s="42"/>
      <c r="F78" s="42"/>
      <c r="G78" s="42"/>
      <c r="H78" s="42"/>
      <c r="I78" s="42"/>
      <c r="J78" s="42"/>
      <c r="K78" s="42"/>
      <c r="L78" s="13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3" t="s">
        <v>16</v>
      </c>
      <c r="D80" s="42"/>
      <c r="E80" s="42"/>
      <c r="F80" s="42"/>
      <c r="G80" s="42"/>
      <c r="H80" s="42"/>
      <c r="I80" s="42"/>
      <c r="J80" s="42"/>
      <c r="K80" s="42"/>
      <c r="L80" s="13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E7</f>
        <v>Odstranění stávajícího objektu garáže</v>
      </c>
      <c r="F81" s="42"/>
      <c r="G81" s="42"/>
      <c r="H81" s="42"/>
      <c r="I81" s="42"/>
      <c r="J81" s="42"/>
      <c r="K81" s="42"/>
      <c r="L81" s="13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22</v>
      </c>
      <c r="D83" s="42"/>
      <c r="E83" s="42"/>
      <c r="F83" s="28" t="str">
        <f>F10</f>
        <v>Hradiště u Blovic p.č. 133, 59/4</v>
      </c>
      <c r="G83" s="42"/>
      <c r="H83" s="42"/>
      <c r="I83" s="33" t="s">
        <v>24</v>
      </c>
      <c r="J83" s="74" t="str">
        <f>IF(J10="","",J10)</f>
        <v>12. 12. 2020</v>
      </c>
      <c r="K83" s="42"/>
      <c r="L83" s="13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40.05" customHeight="1">
      <c r="A85" s="40"/>
      <c r="B85" s="41"/>
      <c r="C85" s="33" t="s">
        <v>30</v>
      </c>
      <c r="D85" s="42"/>
      <c r="E85" s="42"/>
      <c r="F85" s="28" t="str">
        <f>E13</f>
        <v>Muzeum jižního Plzeňska v Blovicích, Hradiště 1</v>
      </c>
      <c r="G85" s="42"/>
      <c r="H85" s="42"/>
      <c r="I85" s="33" t="s">
        <v>37</v>
      </c>
      <c r="J85" s="38" t="str">
        <f>E19</f>
        <v>Chmelík, obchodní a projektová kancelář, s.r.o.</v>
      </c>
      <c r="K85" s="42"/>
      <c r="L85" s="13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3" t="s">
        <v>35</v>
      </c>
      <c r="D86" s="42"/>
      <c r="E86" s="42"/>
      <c r="F86" s="28" t="str">
        <f>IF(E16="","",E16)</f>
        <v>Vyplň údaj</v>
      </c>
      <c r="G86" s="42"/>
      <c r="H86" s="42"/>
      <c r="I86" s="33" t="s">
        <v>40</v>
      </c>
      <c r="J86" s="38" t="str">
        <f>E22</f>
        <v>Jakub Vilingr</v>
      </c>
      <c r="K86" s="42"/>
      <c r="L86" s="13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4"/>
      <c r="B88" s="175"/>
      <c r="C88" s="176" t="s">
        <v>108</v>
      </c>
      <c r="D88" s="177" t="s">
        <v>63</v>
      </c>
      <c r="E88" s="177" t="s">
        <v>59</v>
      </c>
      <c r="F88" s="177" t="s">
        <v>60</v>
      </c>
      <c r="G88" s="177" t="s">
        <v>109</v>
      </c>
      <c r="H88" s="177" t="s">
        <v>110</v>
      </c>
      <c r="I88" s="177" t="s">
        <v>111</v>
      </c>
      <c r="J88" s="177" t="s">
        <v>89</v>
      </c>
      <c r="K88" s="178" t="s">
        <v>112</v>
      </c>
      <c r="L88" s="179"/>
      <c r="M88" s="94" t="s">
        <v>32</v>
      </c>
      <c r="N88" s="95" t="s">
        <v>48</v>
      </c>
      <c r="O88" s="95" t="s">
        <v>113</v>
      </c>
      <c r="P88" s="95" t="s">
        <v>114</v>
      </c>
      <c r="Q88" s="95" t="s">
        <v>115</v>
      </c>
      <c r="R88" s="95" t="s">
        <v>116</v>
      </c>
      <c r="S88" s="95" t="s">
        <v>117</v>
      </c>
      <c r="T88" s="96" t="s">
        <v>118</v>
      </c>
      <c r="U88" s="174"/>
      <c r="V88" s="174"/>
      <c r="W88" s="174"/>
      <c r="X88" s="174"/>
      <c r="Y88" s="174"/>
      <c r="Z88" s="174"/>
      <c r="AA88" s="174"/>
      <c r="AB88" s="174"/>
      <c r="AC88" s="174"/>
      <c r="AD88" s="174"/>
      <c r="AE88" s="174"/>
    </row>
    <row r="89" s="2" customFormat="1" ht="22.8" customHeight="1">
      <c r="A89" s="40"/>
      <c r="B89" s="41"/>
      <c r="C89" s="101" t="s">
        <v>119</v>
      </c>
      <c r="D89" s="42"/>
      <c r="E89" s="42"/>
      <c r="F89" s="42"/>
      <c r="G89" s="42"/>
      <c r="H89" s="42"/>
      <c r="I89" s="42"/>
      <c r="J89" s="180">
        <f>BK89</f>
        <v>0</v>
      </c>
      <c r="K89" s="42"/>
      <c r="L89" s="46"/>
      <c r="M89" s="97"/>
      <c r="N89" s="181"/>
      <c r="O89" s="98"/>
      <c r="P89" s="182">
        <f>P90+P205+P211</f>
        <v>0</v>
      </c>
      <c r="Q89" s="98"/>
      <c r="R89" s="182">
        <f>R90+R205+R211</f>
        <v>72.182536999999996</v>
      </c>
      <c r="S89" s="98"/>
      <c r="T89" s="183">
        <f>T90+T205+T211</f>
        <v>317.47906679999994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8" t="s">
        <v>77</v>
      </c>
      <c r="AU89" s="18" t="s">
        <v>90</v>
      </c>
      <c r="BK89" s="184">
        <f>BK90+BK205+BK211</f>
        <v>0</v>
      </c>
    </row>
    <row r="90" s="12" customFormat="1" ht="25.92" customHeight="1">
      <c r="A90" s="12"/>
      <c r="B90" s="185"/>
      <c r="C90" s="186"/>
      <c r="D90" s="187" t="s">
        <v>77</v>
      </c>
      <c r="E90" s="188" t="s">
        <v>120</v>
      </c>
      <c r="F90" s="188" t="s">
        <v>121</v>
      </c>
      <c r="G90" s="186"/>
      <c r="H90" s="186"/>
      <c r="I90" s="189"/>
      <c r="J90" s="190">
        <f>BK90</f>
        <v>0</v>
      </c>
      <c r="K90" s="186"/>
      <c r="L90" s="191"/>
      <c r="M90" s="192"/>
      <c r="N90" s="193"/>
      <c r="O90" s="193"/>
      <c r="P90" s="194">
        <f>P91+P128+P133+P151+P202</f>
        <v>0</v>
      </c>
      <c r="Q90" s="193"/>
      <c r="R90" s="194">
        <f>R91+R128+R133+R151+R202</f>
        <v>72.177025</v>
      </c>
      <c r="S90" s="193"/>
      <c r="T90" s="195">
        <f>T91+T128+T133+T151+T202</f>
        <v>316.98904999999996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6" t="s">
        <v>83</v>
      </c>
      <c r="AT90" s="197" t="s">
        <v>77</v>
      </c>
      <c r="AU90" s="197" t="s">
        <v>78</v>
      </c>
      <c r="AY90" s="196" t="s">
        <v>122</v>
      </c>
      <c r="BK90" s="198">
        <f>BK91+BK128+BK133+BK151+BK202</f>
        <v>0</v>
      </c>
    </row>
    <row r="91" s="12" customFormat="1" ht="22.8" customHeight="1">
      <c r="A91" s="12"/>
      <c r="B91" s="185"/>
      <c r="C91" s="186"/>
      <c r="D91" s="187" t="s">
        <v>77</v>
      </c>
      <c r="E91" s="199" t="s">
        <v>83</v>
      </c>
      <c r="F91" s="199" t="s">
        <v>123</v>
      </c>
      <c r="G91" s="186"/>
      <c r="H91" s="186"/>
      <c r="I91" s="189"/>
      <c r="J91" s="200">
        <f>BK91</f>
        <v>0</v>
      </c>
      <c r="K91" s="186"/>
      <c r="L91" s="191"/>
      <c r="M91" s="192"/>
      <c r="N91" s="193"/>
      <c r="O91" s="193"/>
      <c r="P91" s="194">
        <f>P92+P97+P103</f>
        <v>0</v>
      </c>
      <c r="Q91" s="193"/>
      <c r="R91" s="194">
        <f>R92+R97+R103</f>
        <v>0.9243300000000001</v>
      </c>
      <c r="S91" s="193"/>
      <c r="T91" s="195">
        <f>T92+T97+T103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6" t="s">
        <v>83</v>
      </c>
      <c r="AT91" s="197" t="s">
        <v>77</v>
      </c>
      <c r="AU91" s="197" t="s">
        <v>83</v>
      </c>
      <c r="AY91" s="196" t="s">
        <v>122</v>
      </c>
      <c r="BK91" s="198">
        <f>BK92+BK97+BK103</f>
        <v>0</v>
      </c>
    </row>
    <row r="92" s="12" customFormat="1" ht="20.88" customHeight="1">
      <c r="A92" s="12"/>
      <c r="B92" s="185"/>
      <c r="C92" s="186"/>
      <c r="D92" s="187" t="s">
        <v>77</v>
      </c>
      <c r="E92" s="199" t="s">
        <v>124</v>
      </c>
      <c r="F92" s="199" t="s">
        <v>125</v>
      </c>
      <c r="G92" s="186"/>
      <c r="H92" s="186"/>
      <c r="I92" s="189"/>
      <c r="J92" s="200">
        <f>BK92</f>
        <v>0</v>
      </c>
      <c r="K92" s="186"/>
      <c r="L92" s="191"/>
      <c r="M92" s="192"/>
      <c r="N92" s="193"/>
      <c r="O92" s="193"/>
      <c r="P92" s="194">
        <f>SUM(P93:P96)</f>
        <v>0</v>
      </c>
      <c r="Q92" s="193"/>
      <c r="R92" s="194">
        <f>SUM(R93:R96)</f>
        <v>0</v>
      </c>
      <c r="S92" s="193"/>
      <c r="T92" s="195">
        <f>SUM(T93:T96)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6" t="s">
        <v>83</v>
      </c>
      <c r="AT92" s="197" t="s">
        <v>77</v>
      </c>
      <c r="AU92" s="197" t="s">
        <v>85</v>
      </c>
      <c r="AY92" s="196" t="s">
        <v>122</v>
      </c>
      <c r="BK92" s="198">
        <f>SUM(BK93:BK96)</f>
        <v>0</v>
      </c>
    </row>
    <row r="93" s="2" customFormat="1">
      <c r="A93" s="40"/>
      <c r="B93" s="41"/>
      <c r="C93" s="201" t="s">
        <v>83</v>
      </c>
      <c r="D93" s="201" t="s">
        <v>126</v>
      </c>
      <c r="E93" s="202" t="s">
        <v>127</v>
      </c>
      <c r="F93" s="203" t="s">
        <v>128</v>
      </c>
      <c r="G93" s="204" t="s">
        <v>129</v>
      </c>
      <c r="H93" s="205">
        <v>200</v>
      </c>
      <c r="I93" s="206"/>
      <c r="J93" s="207">
        <f>ROUND(I93*H93,2)</f>
        <v>0</v>
      </c>
      <c r="K93" s="203" t="s">
        <v>130</v>
      </c>
      <c r="L93" s="46"/>
      <c r="M93" s="208" t="s">
        <v>32</v>
      </c>
      <c r="N93" s="209" t="s">
        <v>49</v>
      </c>
      <c r="O93" s="86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1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2" t="s">
        <v>131</v>
      </c>
      <c r="AT93" s="212" t="s">
        <v>126</v>
      </c>
      <c r="AU93" s="212" t="s">
        <v>132</v>
      </c>
      <c r="AY93" s="18" t="s">
        <v>122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8" t="s">
        <v>83</v>
      </c>
      <c r="BK93" s="213">
        <f>ROUND(I93*H93,2)</f>
        <v>0</v>
      </c>
      <c r="BL93" s="18" t="s">
        <v>131</v>
      </c>
      <c r="BM93" s="212" t="s">
        <v>133</v>
      </c>
    </row>
    <row r="94" s="2" customFormat="1">
      <c r="A94" s="40"/>
      <c r="B94" s="41"/>
      <c r="C94" s="42"/>
      <c r="D94" s="214" t="s">
        <v>134</v>
      </c>
      <c r="E94" s="42"/>
      <c r="F94" s="215" t="s">
        <v>135</v>
      </c>
      <c r="G94" s="42"/>
      <c r="H94" s="42"/>
      <c r="I94" s="216"/>
      <c r="J94" s="42"/>
      <c r="K94" s="42"/>
      <c r="L94" s="46"/>
      <c r="M94" s="217"/>
      <c r="N94" s="218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8" t="s">
        <v>134</v>
      </c>
      <c r="AU94" s="18" t="s">
        <v>132</v>
      </c>
    </row>
    <row r="95" s="2" customFormat="1">
      <c r="A95" s="40"/>
      <c r="B95" s="41"/>
      <c r="C95" s="42"/>
      <c r="D95" s="214" t="s">
        <v>136</v>
      </c>
      <c r="E95" s="42"/>
      <c r="F95" s="219" t="s">
        <v>137</v>
      </c>
      <c r="G95" s="42"/>
      <c r="H95" s="42"/>
      <c r="I95" s="216"/>
      <c r="J95" s="42"/>
      <c r="K95" s="42"/>
      <c r="L95" s="46"/>
      <c r="M95" s="217"/>
      <c r="N95" s="218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136</v>
      </c>
      <c r="AU95" s="18" t="s">
        <v>132</v>
      </c>
    </row>
    <row r="96" s="2" customFormat="1">
      <c r="A96" s="40"/>
      <c r="B96" s="41"/>
      <c r="C96" s="42"/>
      <c r="D96" s="214" t="s">
        <v>138</v>
      </c>
      <c r="E96" s="42"/>
      <c r="F96" s="219" t="s">
        <v>139</v>
      </c>
      <c r="G96" s="42"/>
      <c r="H96" s="42"/>
      <c r="I96" s="216"/>
      <c r="J96" s="42"/>
      <c r="K96" s="42"/>
      <c r="L96" s="46"/>
      <c r="M96" s="217"/>
      <c r="N96" s="218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138</v>
      </c>
      <c r="AU96" s="18" t="s">
        <v>132</v>
      </c>
    </row>
    <row r="97" s="12" customFormat="1" ht="20.88" customHeight="1">
      <c r="A97" s="12"/>
      <c r="B97" s="185"/>
      <c r="C97" s="186"/>
      <c r="D97" s="187" t="s">
        <v>77</v>
      </c>
      <c r="E97" s="199" t="s">
        <v>140</v>
      </c>
      <c r="F97" s="199" t="s">
        <v>141</v>
      </c>
      <c r="G97" s="186"/>
      <c r="H97" s="186"/>
      <c r="I97" s="189"/>
      <c r="J97" s="200">
        <f>BK97</f>
        <v>0</v>
      </c>
      <c r="K97" s="186"/>
      <c r="L97" s="191"/>
      <c r="M97" s="192"/>
      <c r="N97" s="193"/>
      <c r="O97" s="193"/>
      <c r="P97" s="194">
        <f>SUM(P98:P102)</f>
        <v>0</v>
      </c>
      <c r="Q97" s="193"/>
      <c r="R97" s="194">
        <f>SUM(R98:R102)</f>
        <v>0</v>
      </c>
      <c r="S97" s="193"/>
      <c r="T97" s="195">
        <f>SUM(T98:T102)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6" t="s">
        <v>83</v>
      </c>
      <c r="AT97" s="197" t="s">
        <v>77</v>
      </c>
      <c r="AU97" s="197" t="s">
        <v>85</v>
      </c>
      <c r="AY97" s="196" t="s">
        <v>122</v>
      </c>
      <c r="BK97" s="198">
        <f>SUM(BK98:BK102)</f>
        <v>0</v>
      </c>
    </row>
    <row r="98" s="2" customFormat="1" ht="16.5" customHeight="1">
      <c r="A98" s="40"/>
      <c r="B98" s="41"/>
      <c r="C98" s="201" t="s">
        <v>85</v>
      </c>
      <c r="D98" s="201" t="s">
        <v>126</v>
      </c>
      <c r="E98" s="202" t="s">
        <v>142</v>
      </c>
      <c r="F98" s="203" t="s">
        <v>143</v>
      </c>
      <c r="G98" s="204" t="s">
        <v>144</v>
      </c>
      <c r="H98" s="205">
        <v>100</v>
      </c>
      <c r="I98" s="206"/>
      <c r="J98" s="207">
        <f>ROUND(I98*H98,2)</f>
        <v>0</v>
      </c>
      <c r="K98" s="203" t="s">
        <v>130</v>
      </c>
      <c r="L98" s="46"/>
      <c r="M98" s="208" t="s">
        <v>32</v>
      </c>
      <c r="N98" s="209" t="s">
        <v>49</v>
      </c>
      <c r="O98" s="86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1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2" t="s">
        <v>131</v>
      </c>
      <c r="AT98" s="212" t="s">
        <v>126</v>
      </c>
      <c r="AU98" s="212" t="s">
        <v>132</v>
      </c>
      <c r="AY98" s="18" t="s">
        <v>122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8" t="s">
        <v>83</v>
      </c>
      <c r="BK98" s="213">
        <f>ROUND(I98*H98,2)</f>
        <v>0</v>
      </c>
      <c r="BL98" s="18" t="s">
        <v>131</v>
      </c>
      <c r="BM98" s="212" t="s">
        <v>145</v>
      </c>
    </row>
    <row r="99" s="2" customFormat="1">
      <c r="A99" s="40"/>
      <c r="B99" s="41"/>
      <c r="C99" s="42"/>
      <c r="D99" s="214" t="s">
        <v>134</v>
      </c>
      <c r="E99" s="42"/>
      <c r="F99" s="215" t="s">
        <v>146</v>
      </c>
      <c r="G99" s="42"/>
      <c r="H99" s="42"/>
      <c r="I99" s="216"/>
      <c r="J99" s="42"/>
      <c r="K99" s="42"/>
      <c r="L99" s="46"/>
      <c r="M99" s="217"/>
      <c r="N99" s="218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134</v>
      </c>
      <c r="AU99" s="18" t="s">
        <v>132</v>
      </c>
    </row>
    <row r="100" s="2" customFormat="1">
      <c r="A100" s="40"/>
      <c r="B100" s="41"/>
      <c r="C100" s="42"/>
      <c r="D100" s="214" t="s">
        <v>136</v>
      </c>
      <c r="E100" s="42"/>
      <c r="F100" s="219" t="s">
        <v>147</v>
      </c>
      <c r="G100" s="42"/>
      <c r="H100" s="42"/>
      <c r="I100" s="216"/>
      <c r="J100" s="42"/>
      <c r="K100" s="42"/>
      <c r="L100" s="46"/>
      <c r="M100" s="217"/>
      <c r="N100" s="218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136</v>
      </c>
      <c r="AU100" s="18" t="s">
        <v>132</v>
      </c>
    </row>
    <row r="101" s="13" customFormat="1">
      <c r="A101" s="13"/>
      <c r="B101" s="220"/>
      <c r="C101" s="221"/>
      <c r="D101" s="214" t="s">
        <v>148</v>
      </c>
      <c r="E101" s="222" t="s">
        <v>32</v>
      </c>
      <c r="F101" s="223" t="s">
        <v>149</v>
      </c>
      <c r="G101" s="221"/>
      <c r="H101" s="222" t="s">
        <v>32</v>
      </c>
      <c r="I101" s="224"/>
      <c r="J101" s="221"/>
      <c r="K101" s="221"/>
      <c r="L101" s="225"/>
      <c r="M101" s="226"/>
      <c r="N101" s="227"/>
      <c r="O101" s="227"/>
      <c r="P101" s="227"/>
      <c r="Q101" s="227"/>
      <c r="R101" s="227"/>
      <c r="S101" s="227"/>
      <c r="T101" s="22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9" t="s">
        <v>148</v>
      </c>
      <c r="AU101" s="229" t="s">
        <v>132</v>
      </c>
      <c r="AV101" s="13" t="s">
        <v>83</v>
      </c>
      <c r="AW101" s="13" t="s">
        <v>39</v>
      </c>
      <c r="AX101" s="13" t="s">
        <v>78</v>
      </c>
      <c r="AY101" s="229" t="s">
        <v>122</v>
      </c>
    </row>
    <row r="102" s="14" customFormat="1">
      <c r="A102" s="14"/>
      <c r="B102" s="230"/>
      <c r="C102" s="231"/>
      <c r="D102" s="214" t="s">
        <v>148</v>
      </c>
      <c r="E102" s="232" t="s">
        <v>32</v>
      </c>
      <c r="F102" s="233" t="s">
        <v>150</v>
      </c>
      <c r="G102" s="231"/>
      <c r="H102" s="234">
        <v>100</v>
      </c>
      <c r="I102" s="235"/>
      <c r="J102" s="231"/>
      <c r="K102" s="231"/>
      <c r="L102" s="236"/>
      <c r="M102" s="237"/>
      <c r="N102" s="238"/>
      <c r="O102" s="238"/>
      <c r="P102" s="238"/>
      <c r="Q102" s="238"/>
      <c r="R102" s="238"/>
      <c r="S102" s="238"/>
      <c r="T102" s="239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0" t="s">
        <v>148</v>
      </c>
      <c r="AU102" s="240" t="s">
        <v>132</v>
      </c>
      <c r="AV102" s="14" t="s">
        <v>85</v>
      </c>
      <c r="AW102" s="14" t="s">
        <v>39</v>
      </c>
      <c r="AX102" s="14" t="s">
        <v>83</v>
      </c>
      <c r="AY102" s="240" t="s">
        <v>122</v>
      </c>
    </row>
    <row r="103" s="12" customFormat="1" ht="20.88" customHeight="1">
      <c r="A103" s="12"/>
      <c r="B103" s="185"/>
      <c r="C103" s="186"/>
      <c r="D103" s="187" t="s">
        <v>77</v>
      </c>
      <c r="E103" s="199" t="s">
        <v>151</v>
      </c>
      <c r="F103" s="199" t="s">
        <v>152</v>
      </c>
      <c r="G103" s="186"/>
      <c r="H103" s="186"/>
      <c r="I103" s="189"/>
      <c r="J103" s="200">
        <f>BK103</f>
        <v>0</v>
      </c>
      <c r="K103" s="186"/>
      <c r="L103" s="191"/>
      <c r="M103" s="192"/>
      <c r="N103" s="193"/>
      <c r="O103" s="193"/>
      <c r="P103" s="194">
        <f>SUM(P104:P127)</f>
        <v>0</v>
      </c>
      <c r="Q103" s="193"/>
      <c r="R103" s="194">
        <f>SUM(R104:R127)</f>
        <v>0.9243300000000001</v>
      </c>
      <c r="S103" s="193"/>
      <c r="T103" s="195">
        <f>SUM(T104:T127)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6" t="s">
        <v>83</v>
      </c>
      <c r="AT103" s="197" t="s">
        <v>77</v>
      </c>
      <c r="AU103" s="197" t="s">
        <v>85</v>
      </c>
      <c r="AY103" s="196" t="s">
        <v>122</v>
      </c>
      <c r="BK103" s="198">
        <f>SUM(BK104:BK127)</f>
        <v>0</v>
      </c>
    </row>
    <row r="104" s="2" customFormat="1" ht="21.75" customHeight="1">
      <c r="A104" s="40"/>
      <c r="B104" s="41"/>
      <c r="C104" s="201" t="s">
        <v>132</v>
      </c>
      <c r="D104" s="201" t="s">
        <v>126</v>
      </c>
      <c r="E104" s="202" t="s">
        <v>153</v>
      </c>
      <c r="F104" s="203" t="s">
        <v>154</v>
      </c>
      <c r="G104" s="204" t="s">
        <v>129</v>
      </c>
      <c r="H104" s="205">
        <v>22</v>
      </c>
      <c r="I104" s="206"/>
      <c r="J104" s="207">
        <f>ROUND(I104*H104,2)</f>
        <v>0</v>
      </c>
      <c r="K104" s="203" t="s">
        <v>130</v>
      </c>
      <c r="L104" s="46"/>
      <c r="M104" s="208" t="s">
        <v>32</v>
      </c>
      <c r="N104" s="209" t="s">
        <v>49</v>
      </c>
      <c r="O104" s="86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1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2" t="s">
        <v>131</v>
      </c>
      <c r="AT104" s="212" t="s">
        <v>126</v>
      </c>
      <c r="AU104" s="212" t="s">
        <v>132</v>
      </c>
      <c r="AY104" s="18" t="s">
        <v>122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8" t="s">
        <v>83</v>
      </c>
      <c r="BK104" s="213">
        <f>ROUND(I104*H104,2)</f>
        <v>0</v>
      </c>
      <c r="BL104" s="18" t="s">
        <v>131</v>
      </c>
      <c r="BM104" s="212" t="s">
        <v>155</v>
      </c>
    </row>
    <row r="105" s="2" customFormat="1">
      <c r="A105" s="40"/>
      <c r="B105" s="41"/>
      <c r="C105" s="42"/>
      <c r="D105" s="214" t="s">
        <v>134</v>
      </c>
      <c r="E105" s="42"/>
      <c r="F105" s="215" t="s">
        <v>156</v>
      </c>
      <c r="G105" s="42"/>
      <c r="H105" s="42"/>
      <c r="I105" s="216"/>
      <c r="J105" s="42"/>
      <c r="K105" s="42"/>
      <c r="L105" s="46"/>
      <c r="M105" s="217"/>
      <c r="N105" s="218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134</v>
      </c>
      <c r="AU105" s="18" t="s">
        <v>132</v>
      </c>
    </row>
    <row r="106" s="2" customFormat="1">
      <c r="A106" s="40"/>
      <c r="B106" s="41"/>
      <c r="C106" s="42"/>
      <c r="D106" s="214" t="s">
        <v>136</v>
      </c>
      <c r="E106" s="42"/>
      <c r="F106" s="219" t="s">
        <v>157</v>
      </c>
      <c r="G106" s="42"/>
      <c r="H106" s="42"/>
      <c r="I106" s="216"/>
      <c r="J106" s="42"/>
      <c r="K106" s="42"/>
      <c r="L106" s="46"/>
      <c r="M106" s="217"/>
      <c r="N106" s="218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8" t="s">
        <v>136</v>
      </c>
      <c r="AU106" s="18" t="s">
        <v>132</v>
      </c>
    </row>
    <row r="107" s="14" customFormat="1">
      <c r="A107" s="14"/>
      <c r="B107" s="230"/>
      <c r="C107" s="231"/>
      <c r="D107" s="214" t="s">
        <v>148</v>
      </c>
      <c r="E107" s="232" t="s">
        <v>32</v>
      </c>
      <c r="F107" s="233" t="s">
        <v>158</v>
      </c>
      <c r="G107" s="231"/>
      <c r="H107" s="234">
        <v>22</v>
      </c>
      <c r="I107" s="235"/>
      <c r="J107" s="231"/>
      <c r="K107" s="231"/>
      <c r="L107" s="236"/>
      <c r="M107" s="237"/>
      <c r="N107" s="238"/>
      <c r="O107" s="238"/>
      <c r="P107" s="238"/>
      <c r="Q107" s="238"/>
      <c r="R107" s="238"/>
      <c r="S107" s="238"/>
      <c r="T107" s="239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0" t="s">
        <v>148</v>
      </c>
      <c r="AU107" s="240" t="s">
        <v>132</v>
      </c>
      <c r="AV107" s="14" t="s">
        <v>85</v>
      </c>
      <c r="AW107" s="14" t="s">
        <v>39</v>
      </c>
      <c r="AX107" s="14" t="s">
        <v>83</v>
      </c>
      <c r="AY107" s="240" t="s">
        <v>122</v>
      </c>
    </row>
    <row r="108" s="2" customFormat="1" ht="16.5" customHeight="1">
      <c r="A108" s="40"/>
      <c r="B108" s="41"/>
      <c r="C108" s="201" t="s">
        <v>131</v>
      </c>
      <c r="D108" s="201" t="s">
        <v>126</v>
      </c>
      <c r="E108" s="202" t="s">
        <v>159</v>
      </c>
      <c r="F108" s="203" t="s">
        <v>160</v>
      </c>
      <c r="G108" s="204" t="s">
        <v>129</v>
      </c>
      <c r="H108" s="205">
        <v>22</v>
      </c>
      <c r="I108" s="206"/>
      <c r="J108" s="207">
        <f>ROUND(I108*H108,2)</f>
        <v>0</v>
      </c>
      <c r="K108" s="203" t="s">
        <v>130</v>
      </c>
      <c r="L108" s="46"/>
      <c r="M108" s="208" t="s">
        <v>32</v>
      </c>
      <c r="N108" s="209" t="s">
        <v>49</v>
      </c>
      <c r="O108" s="86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1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2" t="s">
        <v>131</v>
      </c>
      <c r="AT108" s="212" t="s">
        <v>126</v>
      </c>
      <c r="AU108" s="212" t="s">
        <v>132</v>
      </c>
      <c r="AY108" s="18" t="s">
        <v>122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8" t="s">
        <v>83</v>
      </c>
      <c r="BK108" s="213">
        <f>ROUND(I108*H108,2)</f>
        <v>0</v>
      </c>
      <c r="BL108" s="18" t="s">
        <v>131</v>
      </c>
      <c r="BM108" s="212" t="s">
        <v>161</v>
      </c>
    </row>
    <row r="109" s="2" customFormat="1">
      <c r="A109" s="40"/>
      <c r="B109" s="41"/>
      <c r="C109" s="42"/>
      <c r="D109" s="214" t="s">
        <v>134</v>
      </c>
      <c r="E109" s="42"/>
      <c r="F109" s="215" t="s">
        <v>162</v>
      </c>
      <c r="G109" s="42"/>
      <c r="H109" s="42"/>
      <c r="I109" s="216"/>
      <c r="J109" s="42"/>
      <c r="K109" s="42"/>
      <c r="L109" s="46"/>
      <c r="M109" s="217"/>
      <c r="N109" s="218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134</v>
      </c>
      <c r="AU109" s="18" t="s">
        <v>132</v>
      </c>
    </row>
    <row r="110" s="2" customFormat="1">
      <c r="A110" s="40"/>
      <c r="B110" s="41"/>
      <c r="C110" s="42"/>
      <c r="D110" s="214" t="s">
        <v>136</v>
      </c>
      <c r="E110" s="42"/>
      <c r="F110" s="219" t="s">
        <v>163</v>
      </c>
      <c r="G110" s="42"/>
      <c r="H110" s="42"/>
      <c r="I110" s="216"/>
      <c r="J110" s="42"/>
      <c r="K110" s="42"/>
      <c r="L110" s="46"/>
      <c r="M110" s="217"/>
      <c r="N110" s="218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8" t="s">
        <v>136</v>
      </c>
      <c r="AU110" s="18" t="s">
        <v>132</v>
      </c>
    </row>
    <row r="111" s="14" customFormat="1">
      <c r="A111" s="14"/>
      <c r="B111" s="230"/>
      <c r="C111" s="231"/>
      <c r="D111" s="214" t="s">
        <v>148</v>
      </c>
      <c r="E111" s="232" t="s">
        <v>32</v>
      </c>
      <c r="F111" s="233" t="s">
        <v>158</v>
      </c>
      <c r="G111" s="231"/>
      <c r="H111" s="234">
        <v>22</v>
      </c>
      <c r="I111" s="235"/>
      <c r="J111" s="231"/>
      <c r="K111" s="231"/>
      <c r="L111" s="236"/>
      <c r="M111" s="237"/>
      <c r="N111" s="238"/>
      <c r="O111" s="238"/>
      <c r="P111" s="238"/>
      <c r="Q111" s="238"/>
      <c r="R111" s="238"/>
      <c r="S111" s="238"/>
      <c r="T111" s="239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0" t="s">
        <v>148</v>
      </c>
      <c r="AU111" s="240" t="s">
        <v>132</v>
      </c>
      <c r="AV111" s="14" t="s">
        <v>85</v>
      </c>
      <c r="AW111" s="14" t="s">
        <v>39</v>
      </c>
      <c r="AX111" s="14" t="s">
        <v>83</v>
      </c>
      <c r="AY111" s="240" t="s">
        <v>122</v>
      </c>
    </row>
    <row r="112" s="2" customFormat="1" ht="16.5" customHeight="1">
      <c r="A112" s="40"/>
      <c r="B112" s="41"/>
      <c r="C112" s="241" t="s">
        <v>164</v>
      </c>
      <c r="D112" s="241" t="s">
        <v>165</v>
      </c>
      <c r="E112" s="242" t="s">
        <v>166</v>
      </c>
      <c r="F112" s="243" t="s">
        <v>167</v>
      </c>
      <c r="G112" s="244" t="s">
        <v>144</v>
      </c>
      <c r="H112" s="245">
        <v>4.4000000000000004</v>
      </c>
      <c r="I112" s="246"/>
      <c r="J112" s="247">
        <f>ROUND(I112*H112,2)</f>
        <v>0</v>
      </c>
      <c r="K112" s="243" t="s">
        <v>130</v>
      </c>
      <c r="L112" s="248"/>
      <c r="M112" s="249" t="s">
        <v>32</v>
      </c>
      <c r="N112" s="250" t="s">
        <v>49</v>
      </c>
      <c r="O112" s="86"/>
      <c r="P112" s="210">
        <f>O112*H112</f>
        <v>0</v>
      </c>
      <c r="Q112" s="210">
        <v>0.20999999999999999</v>
      </c>
      <c r="R112" s="210">
        <f>Q112*H112</f>
        <v>0.92400000000000004</v>
      </c>
      <c r="S112" s="210">
        <v>0</v>
      </c>
      <c r="T112" s="211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2" t="s">
        <v>168</v>
      </c>
      <c r="AT112" s="212" t="s">
        <v>165</v>
      </c>
      <c r="AU112" s="212" t="s">
        <v>132</v>
      </c>
      <c r="AY112" s="18" t="s">
        <v>122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8" t="s">
        <v>83</v>
      </c>
      <c r="BK112" s="213">
        <f>ROUND(I112*H112,2)</f>
        <v>0</v>
      </c>
      <c r="BL112" s="18" t="s">
        <v>131</v>
      </c>
      <c r="BM112" s="212" t="s">
        <v>169</v>
      </c>
    </row>
    <row r="113" s="2" customFormat="1">
      <c r="A113" s="40"/>
      <c r="B113" s="41"/>
      <c r="C113" s="42"/>
      <c r="D113" s="214" t="s">
        <v>134</v>
      </c>
      <c r="E113" s="42"/>
      <c r="F113" s="215" t="s">
        <v>167</v>
      </c>
      <c r="G113" s="42"/>
      <c r="H113" s="42"/>
      <c r="I113" s="216"/>
      <c r="J113" s="42"/>
      <c r="K113" s="42"/>
      <c r="L113" s="46"/>
      <c r="M113" s="217"/>
      <c r="N113" s="218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8" t="s">
        <v>134</v>
      </c>
      <c r="AU113" s="18" t="s">
        <v>132</v>
      </c>
    </row>
    <row r="114" s="14" customFormat="1">
      <c r="A114" s="14"/>
      <c r="B114" s="230"/>
      <c r="C114" s="231"/>
      <c r="D114" s="214" t="s">
        <v>148</v>
      </c>
      <c r="E114" s="232" t="s">
        <v>32</v>
      </c>
      <c r="F114" s="233" t="s">
        <v>170</v>
      </c>
      <c r="G114" s="231"/>
      <c r="H114" s="234">
        <v>4.4000000000000004</v>
      </c>
      <c r="I114" s="235"/>
      <c r="J114" s="231"/>
      <c r="K114" s="231"/>
      <c r="L114" s="236"/>
      <c r="M114" s="237"/>
      <c r="N114" s="238"/>
      <c r="O114" s="238"/>
      <c r="P114" s="238"/>
      <c r="Q114" s="238"/>
      <c r="R114" s="238"/>
      <c r="S114" s="238"/>
      <c r="T114" s="239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0" t="s">
        <v>148</v>
      </c>
      <c r="AU114" s="240" t="s">
        <v>132</v>
      </c>
      <c r="AV114" s="14" t="s">
        <v>85</v>
      </c>
      <c r="AW114" s="14" t="s">
        <v>39</v>
      </c>
      <c r="AX114" s="14" t="s">
        <v>83</v>
      </c>
      <c r="AY114" s="240" t="s">
        <v>122</v>
      </c>
    </row>
    <row r="115" s="2" customFormat="1" ht="16.5" customHeight="1">
      <c r="A115" s="40"/>
      <c r="B115" s="41"/>
      <c r="C115" s="201" t="s">
        <v>171</v>
      </c>
      <c r="D115" s="201" t="s">
        <v>126</v>
      </c>
      <c r="E115" s="202" t="s">
        <v>172</v>
      </c>
      <c r="F115" s="203" t="s">
        <v>173</v>
      </c>
      <c r="G115" s="204" t="s">
        <v>129</v>
      </c>
      <c r="H115" s="205">
        <v>22</v>
      </c>
      <c r="I115" s="206"/>
      <c r="J115" s="207">
        <f>ROUND(I115*H115,2)</f>
        <v>0</v>
      </c>
      <c r="K115" s="203" t="s">
        <v>130</v>
      </c>
      <c r="L115" s="46"/>
      <c r="M115" s="208" t="s">
        <v>32</v>
      </c>
      <c r="N115" s="209" t="s">
        <v>49</v>
      </c>
      <c r="O115" s="86"/>
      <c r="P115" s="210">
        <f>O115*H115</f>
        <v>0</v>
      </c>
      <c r="Q115" s="210">
        <v>0</v>
      </c>
      <c r="R115" s="210">
        <f>Q115*H115</f>
        <v>0</v>
      </c>
      <c r="S115" s="210">
        <v>0</v>
      </c>
      <c r="T115" s="211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2" t="s">
        <v>131</v>
      </c>
      <c r="AT115" s="212" t="s">
        <v>126</v>
      </c>
      <c r="AU115" s="212" t="s">
        <v>132</v>
      </c>
      <c r="AY115" s="18" t="s">
        <v>122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18" t="s">
        <v>83</v>
      </c>
      <c r="BK115" s="213">
        <f>ROUND(I115*H115,2)</f>
        <v>0</v>
      </c>
      <c r="BL115" s="18" t="s">
        <v>131</v>
      </c>
      <c r="BM115" s="212" t="s">
        <v>174</v>
      </c>
    </row>
    <row r="116" s="2" customFormat="1">
      <c r="A116" s="40"/>
      <c r="B116" s="41"/>
      <c r="C116" s="42"/>
      <c r="D116" s="214" t="s">
        <v>134</v>
      </c>
      <c r="E116" s="42"/>
      <c r="F116" s="215" t="s">
        <v>175</v>
      </c>
      <c r="G116" s="42"/>
      <c r="H116" s="42"/>
      <c r="I116" s="216"/>
      <c r="J116" s="42"/>
      <c r="K116" s="42"/>
      <c r="L116" s="46"/>
      <c r="M116" s="217"/>
      <c r="N116" s="218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8" t="s">
        <v>134</v>
      </c>
      <c r="AU116" s="18" t="s">
        <v>132</v>
      </c>
    </row>
    <row r="117" s="2" customFormat="1">
      <c r="A117" s="40"/>
      <c r="B117" s="41"/>
      <c r="C117" s="42"/>
      <c r="D117" s="214" t="s">
        <v>136</v>
      </c>
      <c r="E117" s="42"/>
      <c r="F117" s="219" t="s">
        <v>176</v>
      </c>
      <c r="G117" s="42"/>
      <c r="H117" s="42"/>
      <c r="I117" s="216"/>
      <c r="J117" s="42"/>
      <c r="K117" s="42"/>
      <c r="L117" s="46"/>
      <c r="M117" s="217"/>
      <c r="N117" s="218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8" t="s">
        <v>136</v>
      </c>
      <c r="AU117" s="18" t="s">
        <v>132</v>
      </c>
    </row>
    <row r="118" s="14" customFormat="1">
      <c r="A118" s="14"/>
      <c r="B118" s="230"/>
      <c r="C118" s="231"/>
      <c r="D118" s="214" t="s">
        <v>148</v>
      </c>
      <c r="E118" s="232" t="s">
        <v>32</v>
      </c>
      <c r="F118" s="233" t="s">
        <v>158</v>
      </c>
      <c r="G118" s="231"/>
      <c r="H118" s="234">
        <v>22</v>
      </c>
      <c r="I118" s="235"/>
      <c r="J118" s="231"/>
      <c r="K118" s="231"/>
      <c r="L118" s="236"/>
      <c r="M118" s="237"/>
      <c r="N118" s="238"/>
      <c r="O118" s="238"/>
      <c r="P118" s="238"/>
      <c r="Q118" s="238"/>
      <c r="R118" s="238"/>
      <c r="S118" s="238"/>
      <c r="T118" s="239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0" t="s">
        <v>148</v>
      </c>
      <c r="AU118" s="240" t="s">
        <v>132</v>
      </c>
      <c r="AV118" s="14" t="s">
        <v>85</v>
      </c>
      <c r="AW118" s="14" t="s">
        <v>39</v>
      </c>
      <c r="AX118" s="14" t="s">
        <v>83</v>
      </c>
      <c r="AY118" s="240" t="s">
        <v>122</v>
      </c>
    </row>
    <row r="119" s="2" customFormat="1" ht="16.5" customHeight="1">
      <c r="A119" s="40"/>
      <c r="B119" s="41"/>
      <c r="C119" s="241" t="s">
        <v>177</v>
      </c>
      <c r="D119" s="241" t="s">
        <v>165</v>
      </c>
      <c r="E119" s="242" t="s">
        <v>178</v>
      </c>
      <c r="F119" s="243" t="s">
        <v>179</v>
      </c>
      <c r="G119" s="244" t="s">
        <v>180</v>
      </c>
      <c r="H119" s="245">
        <v>0.33000000000000002</v>
      </c>
      <c r="I119" s="246"/>
      <c r="J119" s="247">
        <f>ROUND(I119*H119,2)</f>
        <v>0</v>
      </c>
      <c r="K119" s="243" t="s">
        <v>130</v>
      </c>
      <c r="L119" s="248"/>
      <c r="M119" s="249" t="s">
        <v>32</v>
      </c>
      <c r="N119" s="250" t="s">
        <v>49</v>
      </c>
      <c r="O119" s="86"/>
      <c r="P119" s="210">
        <f>O119*H119</f>
        <v>0</v>
      </c>
      <c r="Q119" s="210">
        <v>0.001</v>
      </c>
      <c r="R119" s="210">
        <f>Q119*H119</f>
        <v>0.00033</v>
      </c>
      <c r="S119" s="210">
        <v>0</v>
      </c>
      <c r="T119" s="211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2" t="s">
        <v>168</v>
      </c>
      <c r="AT119" s="212" t="s">
        <v>165</v>
      </c>
      <c r="AU119" s="212" t="s">
        <v>132</v>
      </c>
      <c r="AY119" s="18" t="s">
        <v>122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18" t="s">
        <v>83</v>
      </c>
      <c r="BK119" s="213">
        <f>ROUND(I119*H119,2)</f>
        <v>0</v>
      </c>
      <c r="BL119" s="18" t="s">
        <v>131</v>
      </c>
      <c r="BM119" s="212" t="s">
        <v>181</v>
      </c>
    </row>
    <row r="120" s="2" customFormat="1">
      <c r="A120" s="40"/>
      <c r="B120" s="41"/>
      <c r="C120" s="42"/>
      <c r="D120" s="214" t="s">
        <v>134</v>
      </c>
      <c r="E120" s="42"/>
      <c r="F120" s="215" t="s">
        <v>179</v>
      </c>
      <c r="G120" s="42"/>
      <c r="H120" s="42"/>
      <c r="I120" s="216"/>
      <c r="J120" s="42"/>
      <c r="K120" s="42"/>
      <c r="L120" s="46"/>
      <c r="M120" s="217"/>
      <c r="N120" s="218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8" t="s">
        <v>134</v>
      </c>
      <c r="AU120" s="18" t="s">
        <v>132</v>
      </c>
    </row>
    <row r="121" s="14" customFormat="1">
      <c r="A121" s="14"/>
      <c r="B121" s="230"/>
      <c r="C121" s="231"/>
      <c r="D121" s="214" t="s">
        <v>148</v>
      </c>
      <c r="E121" s="231"/>
      <c r="F121" s="233" t="s">
        <v>182</v>
      </c>
      <c r="G121" s="231"/>
      <c r="H121" s="234">
        <v>0.33000000000000002</v>
      </c>
      <c r="I121" s="235"/>
      <c r="J121" s="231"/>
      <c r="K121" s="231"/>
      <c r="L121" s="236"/>
      <c r="M121" s="237"/>
      <c r="N121" s="238"/>
      <c r="O121" s="238"/>
      <c r="P121" s="238"/>
      <c r="Q121" s="238"/>
      <c r="R121" s="238"/>
      <c r="S121" s="238"/>
      <c r="T121" s="23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0" t="s">
        <v>148</v>
      </c>
      <c r="AU121" s="240" t="s">
        <v>132</v>
      </c>
      <c r="AV121" s="14" t="s">
        <v>85</v>
      </c>
      <c r="AW121" s="14" t="s">
        <v>4</v>
      </c>
      <c r="AX121" s="14" t="s">
        <v>83</v>
      </c>
      <c r="AY121" s="240" t="s">
        <v>122</v>
      </c>
    </row>
    <row r="122" s="2" customFormat="1" ht="16.5" customHeight="1">
      <c r="A122" s="40"/>
      <c r="B122" s="41"/>
      <c r="C122" s="201" t="s">
        <v>168</v>
      </c>
      <c r="D122" s="201" t="s">
        <v>126</v>
      </c>
      <c r="E122" s="202" t="s">
        <v>183</v>
      </c>
      <c r="F122" s="203" t="s">
        <v>184</v>
      </c>
      <c r="G122" s="204" t="s">
        <v>129</v>
      </c>
      <c r="H122" s="205">
        <v>272</v>
      </c>
      <c r="I122" s="206"/>
      <c r="J122" s="207">
        <f>ROUND(I122*H122,2)</f>
        <v>0</v>
      </c>
      <c r="K122" s="203" t="s">
        <v>130</v>
      </c>
      <c r="L122" s="46"/>
      <c r="M122" s="208" t="s">
        <v>32</v>
      </c>
      <c r="N122" s="209" t="s">
        <v>49</v>
      </c>
      <c r="O122" s="86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2" t="s">
        <v>131</v>
      </c>
      <c r="AT122" s="212" t="s">
        <v>126</v>
      </c>
      <c r="AU122" s="212" t="s">
        <v>132</v>
      </c>
      <c r="AY122" s="18" t="s">
        <v>122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8" t="s">
        <v>83</v>
      </c>
      <c r="BK122" s="213">
        <f>ROUND(I122*H122,2)</f>
        <v>0</v>
      </c>
      <c r="BL122" s="18" t="s">
        <v>131</v>
      </c>
      <c r="BM122" s="212" t="s">
        <v>185</v>
      </c>
    </row>
    <row r="123" s="2" customFormat="1">
      <c r="A123" s="40"/>
      <c r="B123" s="41"/>
      <c r="C123" s="42"/>
      <c r="D123" s="214" t="s">
        <v>134</v>
      </c>
      <c r="E123" s="42"/>
      <c r="F123" s="215" t="s">
        <v>186</v>
      </c>
      <c r="G123" s="42"/>
      <c r="H123" s="42"/>
      <c r="I123" s="216"/>
      <c r="J123" s="42"/>
      <c r="K123" s="42"/>
      <c r="L123" s="46"/>
      <c r="M123" s="217"/>
      <c r="N123" s="218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134</v>
      </c>
      <c r="AU123" s="18" t="s">
        <v>132</v>
      </c>
    </row>
    <row r="124" s="2" customFormat="1">
      <c r="A124" s="40"/>
      <c r="B124" s="41"/>
      <c r="C124" s="42"/>
      <c r="D124" s="214" t="s">
        <v>136</v>
      </c>
      <c r="E124" s="42"/>
      <c r="F124" s="219" t="s">
        <v>187</v>
      </c>
      <c r="G124" s="42"/>
      <c r="H124" s="42"/>
      <c r="I124" s="216"/>
      <c r="J124" s="42"/>
      <c r="K124" s="42"/>
      <c r="L124" s="46"/>
      <c r="M124" s="217"/>
      <c r="N124" s="218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8" t="s">
        <v>136</v>
      </c>
      <c r="AU124" s="18" t="s">
        <v>132</v>
      </c>
    </row>
    <row r="125" s="14" customFormat="1">
      <c r="A125" s="14"/>
      <c r="B125" s="230"/>
      <c r="C125" s="231"/>
      <c r="D125" s="214" t="s">
        <v>148</v>
      </c>
      <c r="E125" s="232" t="s">
        <v>32</v>
      </c>
      <c r="F125" s="233" t="s">
        <v>158</v>
      </c>
      <c r="G125" s="231"/>
      <c r="H125" s="234">
        <v>22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0" t="s">
        <v>148</v>
      </c>
      <c r="AU125" s="240" t="s">
        <v>132</v>
      </c>
      <c r="AV125" s="14" t="s">
        <v>85</v>
      </c>
      <c r="AW125" s="14" t="s">
        <v>39</v>
      </c>
      <c r="AX125" s="14" t="s">
        <v>78</v>
      </c>
      <c r="AY125" s="240" t="s">
        <v>122</v>
      </c>
    </row>
    <row r="126" s="14" customFormat="1">
      <c r="A126" s="14"/>
      <c r="B126" s="230"/>
      <c r="C126" s="231"/>
      <c r="D126" s="214" t="s">
        <v>148</v>
      </c>
      <c r="E126" s="232" t="s">
        <v>32</v>
      </c>
      <c r="F126" s="233" t="s">
        <v>188</v>
      </c>
      <c r="G126" s="231"/>
      <c r="H126" s="234">
        <v>250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0" t="s">
        <v>148</v>
      </c>
      <c r="AU126" s="240" t="s">
        <v>132</v>
      </c>
      <c r="AV126" s="14" t="s">
        <v>85</v>
      </c>
      <c r="AW126" s="14" t="s">
        <v>39</v>
      </c>
      <c r="AX126" s="14" t="s">
        <v>78</v>
      </c>
      <c r="AY126" s="240" t="s">
        <v>122</v>
      </c>
    </row>
    <row r="127" s="15" customFormat="1">
      <c r="A127" s="15"/>
      <c r="B127" s="251"/>
      <c r="C127" s="252"/>
      <c r="D127" s="214" t="s">
        <v>148</v>
      </c>
      <c r="E127" s="253" t="s">
        <v>32</v>
      </c>
      <c r="F127" s="254" t="s">
        <v>189</v>
      </c>
      <c r="G127" s="252"/>
      <c r="H127" s="255">
        <v>272</v>
      </c>
      <c r="I127" s="256"/>
      <c r="J127" s="252"/>
      <c r="K127" s="252"/>
      <c r="L127" s="257"/>
      <c r="M127" s="258"/>
      <c r="N127" s="259"/>
      <c r="O127" s="259"/>
      <c r="P127" s="259"/>
      <c r="Q127" s="259"/>
      <c r="R127" s="259"/>
      <c r="S127" s="259"/>
      <c r="T127" s="260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1" t="s">
        <v>148</v>
      </c>
      <c r="AU127" s="261" t="s">
        <v>132</v>
      </c>
      <c r="AV127" s="15" t="s">
        <v>131</v>
      </c>
      <c r="AW127" s="15" t="s">
        <v>39</v>
      </c>
      <c r="AX127" s="15" t="s">
        <v>83</v>
      </c>
      <c r="AY127" s="261" t="s">
        <v>122</v>
      </c>
    </row>
    <row r="128" s="12" customFormat="1" ht="22.8" customHeight="1">
      <c r="A128" s="12"/>
      <c r="B128" s="185"/>
      <c r="C128" s="186"/>
      <c r="D128" s="187" t="s">
        <v>77</v>
      </c>
      <c r="E128" s="199" t="s">
        <v>164</v>
      </c>
      <c r="F128" s="199" t="s">
        <v>190</v>
      </c>
      <c r="G128" s="186"/>
      <c r="H128" s="186"/>
      <c r="I128" s="189"/>
      <c r="J128" s="200">
        <f>BK128</f>
        <v>0</v>
      </c>
      <c r="K128" s="186"/>
      <c r="L128" s="191"/>
      <c r="M128" s="192"/>
      <c r="N128" s="193"/>
      <c r="O128" s="193"/>
      <c r="P128" s="194">
        <f>P129</f>
        <v>0</v>
      </c>
      <c r="Q128" s="193"/>
      <c r="R128" s="194">
        <f>R129</f>
        <v>71.25</v>
      </c>
      <c r="S128" s="193"/>
      <c r="T128" s="195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96" t="s">
        <v>83</v>
      </c>
      <c r="AT128" s="197" t="s">
        <v>77</v>
      </c>
      <c r="AU128" s="197" t="s">
        <v>83</v>
      </c>
      <c r="AY128" s="196" t="s">
        <v>122</v>
      </c>
      <c r="BK128" s="198">
        <f>BK129</f>
        <v>0</v>
      </c>
    </row>
    <row r="129" s="12" customFormat="1" ht="20.88" customHeight="1">
      <c r="A129" s="12"/>
      <c r="B129" s="185"/>
      <c r="C129" s="186"/>
      <c r="D129" s="187" t="s">
        <v>77</v>
      </c>
      <c r="E129" s="199" t="s">
        <v>191</v>
      </c>
      <c r="F129" s="199" t="s">
        <v>192</v>
      </c>
      <c r="G129" s="186"/>
      <c r="H129" s="186"/>
      <c r="I129" s="189"/>
      <c r="J129" s="200">
        <f>BK129</f>
        <v>0</v>
      </c>
      <c r="K129" s="186"/>
      <c r="L129" s="191"/>
      <c r="M129" s="192"/>
      <c r="N129" s="193"/>
      <c r="O129" s="193"/>
      <c r="P129" s="194">
        <f>SUM(P130:P132)</f>
        <v>0</v>
      </c>
      <c r="Q129" s="193"/>
      <c r="R129" s="194">
        <f>SUM(R130:R132)</f>
        <v>71.25</v>
      </c>
      <c r="S129" s="193"/>
      <c r="T129" s="195">
        <f>SUM(T130:T132)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96" t="s">
        <v>83</v>
      </c>
      <c r="AT129" s="197" t="s">
        <v>77</v>
      </c>
      <c r="AU129" s="197" t="s">
        <v>85</v>
      </c>
      <c r="AY129" s="196" t="s">
        <v>122</v>
      </c>
      <c r="BK129" s="198">
        <f>SUM(BK130:BK132)</f>
        <v>0</v>
      </c>
    </row>
    <row r="130" s="2" customFormat="1" ht="16.5" customHeight="1">
      <c r="A130" s="40"/>
      <c r="B130" s="41"/>
      <c r="C130" s="201" t="s">
        <v>193</v>
      </c>
      <c r="D130" s="201" t="s">
        <v>126</v>
      </c>
      <c r="E130" s="202" t="s">
        <v>194</v>
      </c>
      <c r="F130" s="203" t="s">
        <v>195</v>
      </c>
      <c r="G130" s="204" t="s">
        <v>129</v>
      </c>
      <c r="H130" s="205">
        <v>250</v>
      </c>
      <c r="I130" s="206"/>
      <c r="J130" s="207">
        <f>ROUND(I130*H130,2)</f>
        <v>0</v>
      </c>
      <c r="K130" s="203" t="s">
        <v>130</v>
      </c>
      <c r="L130" s="46"/>
      <c r="M130" s="208" t="s">
        <v>32</v>
      </c>
      <c r="N130" s="209" t="s">
        <v>49</v>
      </c>
      <c r="O130" s="86"/>
      <c r="P130" s="210">
        <f>O130*H130</f>
        <v>0</v>
      </c>
      <c r="Q130" s="210">
        <v>0.28499999999999998</v>
      </c>
      <c r="R130" s="210">
        <f>Q130*H130</f>
        <v>71.25</v>
      </c>
      <c r="S130" s="210">
        <v>0</v>
      </c>
      <c r="T130" s="211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2" t="s">
        <v>131</v>
      </c>
      <c r="AT130" s="212" t="s">
        <v>126</v>
      </c>
      <c r="AU130" s="212" t="s">
        <v>132</v>
      </c>
      <c r="AY130" s="18" t="s">
        <v>122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8" t="s">
        <v>83</v>
      </c>
      <c r="BK130" s="213">
        <f>ROUND(I130*H130,2)</f>
        <v>0</v>
      </c>
      <c r="BL130" s="18" t="s">
        <v>131</v>
      </c>
      <c r="BM130" s="212" t="s">
        <v>196</v>
      </c>
    </row>
    <row r="131" s="2" customFormat="1">
      <c r="A131" s="40"/>
      <c r="B131" s="41"/>
      <c r="C131" s="42"/>
      <c r="D131" s="214" t="s">
        <v>134</v>
      </c>
      <c r="E131" s="42"/>
      <c r="F131" s="215" t="s">
        <v>197</v>
      </c>
      <c r="G131" s="42"/>
      <c r="H131" s="42"/>
      <c r="I131" s="216"/>
      <c r="J131" s="42"/>
      <c r="K131" s="42"/>
      <c r="L131" s="46"/>
      <c r="M131" s="217"/>
      <c r="N131" s="218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134</v>
      </c>
      <c r="AU131" s="18" t="s">
        <v>132</v>
      </c>
    </row>
    <row r="132" s="14" customFormat="1">
      <c r="A132" s="14"/>
      <c r="B132" s="230"/>
      <c r="C132" s="231"/>
      <c r="D132" s="214" t="s">
        <v>148</v>
      </c>
      <c r="E132" s="232" t="s">
        <v>32</v>
      </c>
      <c r="F132" s="233" t="s">
        <v>198</v>
      </c>
      <c r="G132" s="231"/>
      <c r="H132" s="234">
        <v>250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0" t="s">
        <v>148</v>
      </c>
      <c r="AU132" s="240" t="s">
        <v>132</v>
      </c>
      <c r="AV132" s="14" t="s">
        <v>85</v>
      </c>
      <c r="AW132" s="14" t="s">
        <v>39</v>
      </c>
      <c r="AX132" s="14" t="s">
        <v>83</v>
      </c>
      <c r="AY132" s="240" t="s">
        <v>122</v>
      </c>
    </row>
    <row r="133" s="12" customFormat="1" ht="22.8" customHeight="1">
      <c r="A133" s="12"/>
      <c r="B133" s="185"/>
      <c r="C133" s="186"/>
      <c r="D133" s="187" t="s">
        <v>77</v>
      </c>
      <c r="E133" s="199" t="s">
        <v>193</v>
      </c>
      <c r="F133" s="199" t="s">
        <v>199</v>
      </c>
      <c r="G133" s="186"/>
      <c r="H133" s="186"/>
      <c r="I133" s="189"/>
      <c r="J133" s="200">
        <f>BK133</f>
        <v>0</v>
      </c>
      <c r="K133" s="186"/>
      <c r="L133" s="191"/>
      <c r="M133" s="192"/>
      <c r="N133" s="193"/>
      <c r="O133" s="193"/>
      <c r="P133" s="194">
        <f>P134</f>
        <v>0</v>
      </c>
      <c r="Q133" s="193"/>
      <c r="R133" s="194">
        <f>R134</f>
        <v>0</v>
      </c>
      <c r="S133" s="193"/>
      <c r="T133" s="195">
        <f>T134</f>
        <v>316.98904999999996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96" t="s">
        <v>83</v>
      </c>
      <c r="AT133" s="197" t="s">
        <v>77</v>
      </c>
      <c r="AU133" s="197" t="s">
        <v>83</v>
      </c>
      <c r="AY133" s="196" t="s">
        <v>122</v>
      </c>
      <c r="BK133" s="198">
        <f>BK134</f>
        <v>0</v>
      </c>
    </row>
    <row r="134" s="12" customFormat="1" ht="20.88" customHeight="1">
      <c r="A134" s="12"/>
      <c r="B134" s="185"/>
      <c r="C134" s="186"/>
      <c r="D134" s="187" t="s">
        <v>77</v>
      </c>
      <c r="E134" s="199" t="s">
        <v>200</v>
      </c>
      <c r="F134" s="199" t="s">
        <v>201</v>
      </c>
      <c r="G134" s="186"/>
      <c r="H134" s="186"/>
      <c r="I134" s="189"/>
      <c r="J134" s="200">
        <f>BK134</f>
        <v>0</v>
      </c>
      <c r="K134" s="186"/>
      <c r="L134" s="191"/>
      <c r="M134" s="192"/>
      <c r="N134" s="193"/>
      <c r="O134" s="193"/>
      <c r="P134" s="194">
        <f>SUM(P135:P150)</f>
        <v>0</v>
      </c>
      <c r="Q134" s="193"/>
      <c r="R134" s="194">
        <f>SUM(R135:R150)</f>
        <v>0</v>
      </c>
      <c r="S134" s="193"/>
      <c r="T134" s="195">
        <f>SUM(T135:T150)</f>
        <v>316.98904999999996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96" t="s">
        <v>83</v>
      </c>
      <c r="AT134" s="197" t="s">
        <v>77</v>
      </c>
      <c r="AU134" s="197" t="s">
        <v>85</v>
      </c>
      <c r="AY134" s="196" t="s">
        <v>122</v>
      </c>
      <c r="BK134" s="198">
        <f>SUM(BK135:BK150)</f>
        <v>0</v>
      </c>
    </row>
    <row r="135" s="2" customFormat="1" ht="16.5" customHeight="1">
      <c r="A135" s="40"/>
      <c r="B135" s="41"/>
      <c r="C135" s="201" t="s">
        <v>202</v>
      </c>
      <c r="D135" s="201" t="s">
        <v>126</v>
      </c>
      <c r="E135" s="202" t="s">
        <v>203</v>
      </c>
      <c r="F135" s="203" t="s">
        <v>204</v>
      </c>
      <c r="G135" s="204" t="s">
        <v>205</v>
      </c>
      <c r="H135" s="205">
        <v>1</v>
      </c>
      <c r="I135" s="206"/>
      <c r="J135" s="207">
        <f>ROUND(I135*H135,2)</f>
        <v>0</v>
      </c>
      <c r="K135" s="203" t="s">
        <v>32</v>
      </c>
      <c r="L135" s="46"/>
      <c r="M135" s="208" t="s">
        <v>32</v>
      </c>
      <c r="N135" s="209" t="s">
        <v>49</v>
      </c>
      <c r="O135" s="86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1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2" t="s">
        <v>131</v>
      </c>
      <c r="AT135" s="212" t="s">
        <v>126</v>
      </c>
      <c r="AU135" s="212" t="s">
        <v>132</v>
      </c>
      <c r="AY135" s="18" t="s">
        <v>122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18" t="s">
        <v>83</v>
      </c>
      <c r="BK135" s="213">
        <f>ROUND(I135*H135,2)</f>
        <v>0</v>
      </c>
      <c r="BL135" s="18" t="s">
        <v>131</v>
      </c>
      <c r="BM135" s="212" t="s">
        <v>206</v>
      </c>
    </row>
    <row r="136" s="2" customFormat="1">
      <c r="A136" s="40"/>
      <c r="B136" s="41"/>
      <c r="C136" s="42"/>
      <c r="D136" s="214" t="s">
        <v>134</v>
      </c>
      <c r="E136" s="42"/>
      <c r="F136" s="215" t="s">
        <v>204</v>
      </c>
      <c r="G136" s="42"/>
      <c r="H136" s="42"/>
      <c r="I136" s="216"/>
      <c r="J136" s="42"/>
      <c r="K136" s="42"/>
      <c r="L136" s="46"/>
      <c r="M136" s="217"/>
      <c r="N136" s="218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8" t="s">
        <v>134</v>
      </c>
      <c r="AU136" s="18" t="s">
        <v>132</v>
      </c>
    </row>
    <row r="137" s="2" customFormat="1" ht="16.5" customHeight="1">
      <c r="A137" s="40"/>
      <c r="B137" s="41"/>
      <c r="C137" s="201" t="s">
        <v>124</v>
      </c>
      <c r="D137" s="201" t="s">
        <v>126</v>
      </c>
      <c r="E137" s="202" t="s">
        <v>207</v>
      </c>
      <c r="F137" s="203" t="s">
        <v>208</v>
      </c>
      <c r="G137" s="204" t="s">
        <v>144</v>
      </c>
      <c r="H137" s="205">
        <v>905.68299999999999</v>
      </c>
      <c r="I137" s="206"/>
      <c r="J137" s="207">
        <f>ROUND(I137*H137,2)</f>
        <v>0</v>
      </c>
      <c r="K137" s="203" t="s">
        <v>130</v>
      </c>
      <c r="L137" s="46"/>
      <c r="M137" s="208" t="s">
        <v>32</v>
      </c>
      <c r="N137" s="209" t="s">
        <v>49</v>
      </c>
      <c r="O137" s="86"/>
      <c r="P137" s="210">
        <f>O137*H137</f>
        <v>0</v>
      </c>
      <c r="Q137" s="210">
        <v>0</v>
      </c>
      <c r="R137" s="210">
        <f>Q137*H137</f>
        <v>0</v>
      </c>
      <c r="S137" s="210">
        <v>0.34999999999999998</v>
      </c>
      <c r="T137" s="211">
        <f>S137*H137</f>
        <v>316.98904999999996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2" t="s">
        <v>131</v>
      </c>
      <c r="AT137" s="212" t="s">
        <v>126</v>
      </c>
      <c r="AU137" s="212" t="s">
        <v>132</v>
      </c>
      <c r="AY137" s="18" t="s">
        <v>122</v>
      </c>
      <c r="BE137" s="213">
        <f>IF(N137="základní",J137,0)</f>
        <v>0</v>
      </c>
      <c r="BF137" s="213">
        <f>IF(N137="snížená",J137,0)</f>
        <v>0</v>
      </c>
      <c r="BG137" s="213">
        <f>IF(N137="zákl. přenesená",J137,0)</f>
        <v>0</v>
      </c>
      <c r="BH137" s="213">
        <f>IF(N137="sníž. přenesená",J137,0)</f>
        <v>0</v>
      </c>
      <c r="BI137" s="213">
        <f>IF(N137="nulová",J137,0)</f>
        <v>0</v>
      </c>
      <c r="BJ137" s="18" t="s">
        <v>83</v>
      </c>
      <c r="BK137" s="213">
        <f>ROUND(I137*H137,2)</f>
        <v>0</v>
      </c>
      <c r="BL137" s="18" t="s">
        <v>131</v>
      </c>
      <c r="BM137" s="212" t="s">
        <v>209</v>
      </c>
    </row>
    <row r="138" s="2" customFormat="1">
      <c r="A138" s="40"/>
      <c r="B138" s="41"/>
      <c r="C138" s="42"/>
      <c r="D138" s="214" t="s">
        <v>134</v>
      </c>
      <c r="E138" s="42"/>
      <c r="F138" s="215" t="s">
        <v>210</v>
      </c>
      <c r="G138" s="42"/>
      <c r="H138" s="42"/>
      <c r="I138" s="216"/>
      <c r="J138" s="42"/>
      <c r="K138" s="42"/>
      <c r="L138" s="46"/>
      <c r="M138" s="217"/>
      <c r="N138" s="218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8" t="s">
        <v>134</v>
      </c>
      <c r="AU138" s="18" t="s">
        <v>132</v>
      </c>
    </row>
    <row r="139" s="2" customFormat="1">
      <c r="A139" s="40"/>
      <c r="B139" s="41"/>
      <c r="C139" s="42"/>
      <c r="D139" s="214" t="s">
        <v>136</v>
      </c>
      <c r="E139" s="42"/>
      <c r="F139" s="219" t="s">
        <v>211</v>
      </c>
      <c r="G139" s="42"/>
      <c r="H139" s="42"/>
      <c r="I139" s="216"/>
      <c r="J139" s="42"/>
      <c r="K139" s="42"/>
      <c r="L139" s="46"/>
      <c r="M139" s="217"/>
      <c r="N139" s="218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8" t="s">
        <v>136</v>
      </c>
      <c r="AU139" s="18" t="s">
        <v>132</v>
      </c>
    </row>
    <row r="140" s="2" customFormat="1">
      <c r="A140" s="40"/>
      <c r="B140" s="41"/>
      <c r="C140" s="42"/>
      <c r="D140" s="214" t="s">
        <v>138</v>
      </c>
      <c r="E140" s="42"/>
      <c r="F140" s="219" t="s">
        <v>212</v>
      </c>
      <c r="G140" s="42"/>
      <c r="H140" s="42"/>
      <c r="I140" s="216"/>
      <c r="J140" s="42"/>
      <c r="K140" s="42"/>
      <c r="L140" s="46"/>
      <c r="M140" s="217"/>
      <c r="N140" s="218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8" t="s">
        <v>138</v>
      </c>
      <c r="AU140" s="18" t="s">
        <v>132</v>
      </c>
    </row>
    <row r="141" s="13" customFormat="1">
      <c r="A141" s="13"/>
      <c r="B141" s="220"/>
      <c r="C141" s="221"/>
      <c r="D141" s="214" t="s">
        <v>148</v>
      </c>
      <c r="E141" s="222" t="s">
        <v>32</v>
      </c>
      <c r="F141" s="223" t="s">
        <v>213</v>
      </c>
      <c r="G141" s="221"/>
      <c r="H141" s="222" t="s">
        <v>32</v>
      </c>
      <c r="I141" s="224"/>
      <c r="J141" s="221"/>
      <c r="K141" s="221"/>
      <c r="L141" s="225"/>
      <c r="M141" s="226"/>
      <c r="N141" s="227"/>
      <c r="O141" s="227"/>
      <c r="P141" s="227"/>
      <c r="Q141" s="227"/>
      <c r="R141" s="227"/>
      <c r="S141" s="227"/>
      <c r="T141" s="22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9" t="s">
        <v>148</v>
      </c>
      <c r="AU141" s="229" t="s">
        <v>132</v>
      </c>
      <c r="AV141" s="13" t="s">
        <v>83</v>
      </c>
      <c r="AW141" s="13" t="s">
        <v>39</v>
      </c>
      <c r="AX141" s="13" t="s">
        <v>78</v>
      </c>
      <c r="AY141" s="229" t="s">
        <v>122</v>
      </c>
    </row>
    <row r="142" s="14" customFormat="1">
      <c r="A142" s="14"/>
      <c r="B142" s="230"/>
      <c r="C142" s="231"/>
      <c r="D142" s="214" t="s">
        <v>148</v>
      </c>
      <c r="E142" s="232" t="s">
        <v>32</v>
      </c>
      <c r="F142" s="233" t="s">
        <v>214</v>
      </c>
      <c r="G142" s="231"/>
      <c r="H142" s="234">
        <v>65.799999999999997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0" t="s">
        <v>148</v>
      </c>
      <c r="AU142" s="240" t="s">
        <v>132</v>
      </c>
      <c r="AV142" s="14" t="s">
        <v>85</v>
      </c>
      <c r="AW142" s="14" t="s">
        <v>39</v>
      </c>
      <c r="AX142" s="14" t="s">
        <v>78</v>
      </c>
      <c r="AY142" s="240" t="s">
        <v>122</v>
      </c>
    </row>
    <row r="143" s="14" customFormat="1">
      <c r="A143" s="14"/>
      <c r="B143" s="230"/>
      <c r="C143" s="231"/>
      <c r="D143" s="214" t="s">
        <v>148</v>
      </c>
      <c r="E143" s="232" t="s">
        <v>32</v>
      </c>
      <c r="F143" s="233" t="s">
        <v>215</v>
      </c>
      <c r="G143" s="231"/>
      <c r="H143" s="234">
        <v>115.602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0" t="s">
        <v>148</v>
      </c>
      <c r="AU143" s="240" t="s">
        <v>132</v>
      </c>
      <c r="AV143" s="14" t="s">
        <v>85</v>
      </c>
      <c r="AW143" s="14" t="s">
        <v>39</v>
      </c>
      <c r="AX143" s="14" t="s">
        <v>78</v>
      </c>
      <c r="AY143" s="240" t="s">
        <v>122</v>
      </c>
    </row>
    <row r="144" s="13" customFormat="1">
      <c r="A144" s="13"/>
      <c r="B144" s="220"/>
      <c r="C144" s="221"/>
      <c r="D144" s="214" t="s">
        <v>148</v>
      </c>
      <c r="E144" s="222" t="s">
        <v>32</v>
      </c>
      <c r="F144" s="223" t="s">
        <v>216</v>
      </c>
      <c r="G144" s="221"/>
      <c r="H144" s="222" t="s">
        <v>32</v>
      </c>
      <c r="I144" s="224"/>
      <c r="J144" s="221"/>
      <c r="K144" s="221"/>
      <c r="L144" s="225"/>
      <c r="M144" s="226"/>
      <c r="N144" s="227"/>
      <c r="O144" s="227"/>
      <c r="P144" s="227"/>
      <c r="Q144" s="227"/>
      <c r="R144" s="227"/>
      <c r="S144" s="227"/>
      <c r="T144" s="22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9" t="s">
        <v>148</v>
      </c>
      <c r="AU144" s="229" t="s">
        <v>132</v>
      </c>
      <c r="AV144" s="13" t="s">
        <v>83</v>
      </c>
      <c r="AW144" s="13" t="s">
        <v>39</v>
      </c>
      <c r="AX144" s="13" t="s">
        <v>78</v>
      </c>
      <c r="AY144" s="229" t="s">
        <v>122</v>
      </c>
    </row>
    <row r="145" s="14" customFormat="1">
      <c r="A145" s="14"/>
      <c r="B145" s="230"/>
      <c r="C145" s="231"/>
      <c r="D145" s="214" t="s">
        <v>148</v>
      </c>
      <c r="E145" s="232" t="s">
        <v>32</v>
      </c>
      <c r="F145" s="233" t="s">
        <v>217</v>
      </c>
      <c r="G145" s="231"/>
      <c r="H145" s="234">
        <v>56.460000000000001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0" t="s">
        <v>148</v>
      </c>
      <c r="AU145" s="240" t="s">
        <v>132</v>
      </c>
      <c r="AV145" s="14" t="s">
        <v>85</v>
      </c>
      <c r="AW145" s="14" t="s">
        <v>39</v>
      </c>
      <c r="AX145" s="14" t="s">
        <v>78</v>
      </c>
      <c r="AY145" s="240" t="s">
        <v>122</v>
      </c>
    </row>
    <row r="146" s="14" customFormat="1">
      <c r="A146" s="14"/>
      <c r="B146" s="230"/>
      <c r="C146" s="231"/>
      <c r="D146" s="214" t="s">
        <v>148</v>
      </c>
      <c r="E146" s="232" t="s">
        <v>32</v>
      </c>
      <c r="F146" s="233" t="s">
        <v>218</v>
      </c>
      <c r="G146" s="231"/>
      <c r="H146" s="234">
        <v>652.73000000000002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0" t="s">
        <v>148</v>
      </c>
      <c r="AU146" s="240" t="s">
        <v>132</v>
      </c>
      <c r="AV146" s="14" t="s">
        <v>85</v>
      </c>
      <c r="AW146" s="14" t="s">
        <v>39</v>
      </c>
      <c r="AX146" s="14" t="s">
        <v>78</v>
      </c>
      <c r="AY146" s="240" t="s">
        <v>122</v>
      </c>
    </row>
    <row r="147" s="14" customFormat="1">
      <c r="A147" s="14"/>
      <c r="B147" s="230"/>
      <c r="C147" s="231"/>
      <c r="D147" s="214" t="s">
        <v>148</v>
      </c>
      <c r="E147" s="232" t="s">
        <v>32</v>
      </c>
      <c r="F147" s="233" t="s">
        <v>219</v>
      </c>
      <c r="G147" s="231"/>
      <c r="H147" s="234">
        <v>3.6509999999999998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0" t="s">
        <v>148</v>
      </c>
      <c r="AU147" s="240" t="s">
        <v>132</v>
      </c>
      <c r="AV147" s="14" t="s">
        <v>85</v>
      </c>
      <c r="AW147" s="14" t="s">
        <v>39</v>
      </c>
      <c r="AX147" s="14" t="s">
        <v>78</v>
      </c>
      <c r="AY147" s="240" t="s">
        <v>122</v>
      </c>
    </row>
    <row r="148" s="14" customFormat="1">
      <c r="A148" s="14"/>
      <c r="B148" s="230"/>
      <c r="C148" s="231"/>
      <c r="D148" s="214" t="s">
        <v>148</v>
      </c>
      <c r="E148" s="232" t="s">
        <v>32</v>
      </c>
      <c r="F148" s="233" t="s">
        <v>220</v>
      </c>
      <c r="G148" s="231"/>
      <c r="H148" s="234">
        <v>2.843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0" t="s">
        <v>148</v>
      </c>
      <c r="AU148" s="240" t="s">
        <v>132</v>
      </c>
      <c r="AV148" s="14" t="s">
        <v>85</v>
      </c>
      <c r="AW148" s="14" t="s">
        <v>39</v>
      </c>
      <c r="AX148" s="14" t="s">
        <v>78</v>
      </c>
      <c r="AY148" s="240" t="s">
        <v>122</v>
      </c>
    </row>
    <row r="149" s="14" customFormat="1">
      <c r="A149" s="14"/>
      <c r="B149" s="230"/>
      <c r="C149" s="231"/>
      <c r="D149" s="214" t="s">
        <v>148</v>
      </c>
      <c r="E149" s="232" t="s">
        <v>32</v>
      </c>
      <c r="F149" s="233" t="s">
        <v>221</v>
      </c>
      <c r="G149" s="231"/>
      <c r="H149" s="234">
        <v>8.5969999999999995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0" t="s">
        <v>148</v>
      </c>
      <c r="AU149" s="240" t="s">
        <v>132</v>
      </c>
      <c r="AV149" s="14" t="s">
        <v>85</v>
      </c>
      <c r="AW149" s="14" t="s">
        <v>39</v>
      </c>
      <c r="AX149" s="14" t="s">
        <v>78</v>
      </c>
      <c r="AY149" s="240" t="s">
        <v>122</v>
      </c>
    </row>
    <row r="150" s="15" customFormat="1">
      <c r="A150" s="15"/>
      <c r="B150" s="251"/>
      <c r="C150" s="252"/>
      <c r="D150" s="214" t="s">
        <v>148</v>
      </c>
      <c r="E150" s="253" t="s">
        <v>32</v>
      </c>
      <c r="F150" s="254" t="s">
        <v>189</v>
      </c>
      <c r="G150" s="252"/>
      <c r="H150" s="255">
        <v>905.68299999999999</v>
      </c>
      <c r="I150" s="256"/>
      <c r="J150" s="252"/>
      <c r="K150" s="252"/>
      <c r="L150" s="257"/>
      <c r="M150" s="258"/>
      <c r="N150" s="259"/>
      <c r="O150" s="259"/>
      <c r="P150" s="259"/>
      <c r="Q150" s="259"/>
      <c r="R150" s="259"/>
      <c r="S150" s="259"/>
      <c r="T150" s="260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1" t="s">
        <v>148</v>
      </c>
      <c r="AU150" s="261" t="s">
        <v>132</v>
      </c>
      <c r="AV150" s="15" t="s">
        <v>131</v>
      </c>
      <c r="AW150" s="15" t="s">
        <v>39</v>
      </c>
      <c r="AX150" s="15" t="s">
        <v>83</v>
      </c>
      <c r="AY150" s="261" t="s">
        <v>122</v>
      </c>
    </row>
    <row r="151" s="12" customFormat="1" ht="22.8" customHeight="1">
      <c r="A151" s="12"/>
      <c r="B151" s="185"/>
      <c r="C151" s="186"/>
      <c r="D151" s="187" t="s">
        <v>77</v>
      </c>
      <c r="E151" s="199" t="s">
        <v>222</v>
      </c>
      <c r="F151" s="199" t="s">
        <v>223</v>
      </c>
      <c r="G151" s="186"/>
      <c r="H151" s="186"/>
      <c r="I151" s="189"/>
      <c r="J151" s="200">
        <f>BK151</f>
        <v>0</v>
      </c>
      <c r="K151" s="186"/>
      <c r="L151" s="191"/>
      <c r="M151" s="192"/>
      <c r="N151" s="193"/>
      <c r="O151" s="193"/>
      <c r="P151" s="194">
        <f>SUM(P152:P201)</f>
        <v>0</v>
      </c>
      <c r="Q151" s="193"/>
      <c r="R151" s="194">
        <f>SUM(R152:R201)</f>
        <v>0.0026949999999999999</v>
      </c>
      <c r="S151" s="193"/>
      <c r="T151" s="195">
        <f>SUM(T152:T201)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96" t="s">
        <v>83</v>
      </c>
      <c r="AT151" s="197" t="s">
        <v>77</v>
      </c>
      <c r="AU151" s="197" t="s">
        <v>83</v>
      </c>
      <c r="AY151" s="196" t="s">
        <v>122</v>
      </c>
      <c r="BK151" s="198">
        <f>SUM(BK152:BK201)</f>
        <v>0</v>
      </c>
    </row>
    <row r="152" s="2" customFormat="1" ht="16.5" customHeight="1">
      <c r="A152" s="40"/>
      <c r="B152" s="41"/>
      <c r="C152" s="201" t="s">
        <v>224</v>
      </c>
      <c r="D152" s="201" t="s">
        <v>126</v>
      </c>
      <c r="E152" s="202" t="s">
        <v>225</v>
      </c>
      <c r="F152" s="203" t="s">
        <v>226</v>
      </c>
      <c r="G152" s="204" t="s">
        <v>227</v>
      </c>
      <c r="H152" s="205">
        <v>317.47899999999998</v>
      </c>
      <c r="I152" s="206"/>
      <c r="J152" s="207">
        <f>ROUND(I152*H152,2)</f>
        <v>0</v>
      </c>
      <c r="K152" s="203" t="s">
        <v>130</v>
      </c>
      <c r="L152" s="46"/>
      <c r="M152" s="208" t="s">
        <v>32</v>
      </c>
      <c r="N152" s="209" t="s">
        <v>49</v>
      </c>
      <c r="O152" s="86"/>
      <c r="P152" s="210">
        <f>O152*H152</f>
        <v>0</v>
      </c>
      <c r="Q152" s="210">
        <v>0</v>
      </c>
      <c r="R152" s="210">
        <f>Q152*H152</f>
        <v>0</v>
      </c>
      <c r="S152" s="210">
        <v>0</v>
      </c>
      <c r="T152" s="211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2" t="s">
        <v>131</v>
      </c>
      <c r="AT152" s="212" t="s">
        <v>126</v>
      </c>
      <c r="AU152" s="212" t="s">
        <v>85</v>
      </c>
      <c r="AY152" s="18" t="s">
        <v>122</v>
      </c>
      <c r="BE152" s="213">
        <f>IF(N152="základní",J152,0)</f>
        <v>0</v>
      </c>
      <c r="BF152" s="213">
        <f>IF(N152="snížená",J152,0)</f>
        <v>0</v>
      </c>
      <c r="BG152" s="213">
        <f>IF(N152="zákl. přenesená",J152,0)</f>
        <v>0</v>
      </c>
      <c r="BH152" s="213">
        <f>IF(N152="sníž. přenesená",J152,0)</f>
        <v>0</v>
      </c>
      <c r="BI152" s="213">
        <f>IF(N152="nulová",J152,0)</f>
        <v>0</v>
      </c>
      <c r="BJ152" s="18" t="s">
        <v>83</v>
      </c>
      <c r="BK152" s="213">
        <f>ROUND(I152*H152,2)</f>
        <v>0</v>
      </c>
      <c r="BL152" s="18" t="s">
        <v>131</v>
      </c>
      <c r="BM152" s="212" t="s">
        <v>228</v>
      </c>
    </row>
    <row r="153" s="2" customFormat="1">
      <c r="A153" s="40"/>
      <c r="B153" s="41"/>
      <c r="C153" s="42"/>
      <c r="D153" s="214" t="s">
        <v>134</v>
      </c>
      <c r="E153" s="42"/>
      <c r="F153" s="215" t="s">
        <v>229</v>
      </c>
      <c r="G153" s="42"/>
      <c r="H153" s="42"/>
      <c r="I153" s="216"/>
      <c r="J153" s="42"/>
      <c r="K153" s="42"/>
      <c r="L153" s="46"/>
      <c r="M153" s="217"/>
      <c r="N153" s="218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8" t="s">
        <v>134</v>
      </c>
      <c r="AU153" s="18" t="s">
        <v>85</v>
      </c>
    </row>
    <row r="154" s="2" customFormat="1">
      <c r="A154" s="40"/>
      <c r="B154" s="41"/>
      <c r="C154" s="42"/>
      <c r="D154" s="214" t="s">
        <v>136</v>
      </c>
      <c r="E154" s="42"/>
      <c r="F154" s="219" t="s">
        <v>230</v>
      </c>
      <c r="G154" s="42"/>
      <c r="H154" s="42"/>
      <c r="I154" s="216"/>
      <c r="J154" s="42"/>
      <c r="K154" s="42"/>
      <c r="L154" s="46"/>
      <c r="M154" s="217"/>
      <c r="N154" s="218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8" t="s">
        <v>136</v>
      </c>
      <c r="AU154" s="18" t="s">
        <v>85</v>
      </c>
    </row>
    <row r="155" s="2" customFormat="1" ht="16.5" customHeight="1">
      <c r="A155" s="40"/>
      <c r="B155" s="41"/>
      <c r="C155" s="201" t="s">
        <v>231</v>
      </c>
      <c r="D155" s="201" t="s">
        <v>126</v>
      </c>
      <c r="E155" s="202" t="s">
        <v>232</v>
      </c>
      <c r="F155" s="203" t="s">
        <v>233</v>
      </c>
      <c r="G155" s="204" t="s">
        <v>227</v>
      </c>
      <c r="H155" s="205">
        <v>0.48999999999999999</v>
      </c>
      <c r="I155" s="206"/>
      <c r="J155" s="207">
        <f>ROUND(I155*H155,2)</f>
        <v>0</v>
      </c>
      <c r="K155" s="203" t="s">
        <v>130</v>
      </c>
      <c r="L155" s="46"/>
      <c r="M155" s="208" t="s">
        <v>32</v>
      </c>
      <c r="N155" s="209" t="s">
        <v>49</v>
      </c>
      <c r="O155" s="86"/>
      <c r="P155" s="210">
        <f>O155*H155</f>
        <v>0</v>
      </c>
      <c r="Q155" s="210">
        <v>0.0054999999999999997</v>
      </c>
      <c r="R155" s="210">
        <f>Q155*H155</f>
        <v>0.0026949999999999999</v>
      </c>
      <c r="S155" s="210">
        <v>0</v>
      </c>
      <c r="T155" s="211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2" t="s">
        <v>131</v>
      </c>
      <c r="AT155" s="212" t="s">
        <v>126</v>
      </c>
      <c r="AU155" s="212" t="s">
        <v>85</v>
      </c>
      <c r="AY155" s="18" t="s">
        <v>122</v>
      </c>
      <c r="BE155" s="213">
        <f>IF(N155="základní",J155,0)</f>
        <v>0</v>
      </c>
      <c r="BF155" s="213">
        <f>IF(N155="snížená",J155,0)</f>
        <v>0</v>
      </c>
      <c r="BG155" s="213">
        <f>IF(N155="zákl. přenesená",J155,0)</f>
        <v>0</v>
      </c>
      <c r="BH155" s="213">
        <f>IF(N155="sníž. přenesená",J155,0)</f>
        <v>0</v>
      </c>
      <c r="BI155" s="213">
        <f>IF(N155="nulová",J155,0)</f>
        <v>0</v>
      </c>
      <c r="BJ155" s="18" t="s">
        <v>83</v>
      </c>
      <c r="BK155" s="213">
        <f>ROUND(I155*H155,2)</f>
        <v>0</v>
      </c>
      <c r="BL155" s="18" t="s">
        <v>131</v>
      </c>
      <c r="BM155" s="212" t="s">
        <v>234</v>
      </c>
    </row>
    <row r="156" s="2" customFormat="1">
      <c r="A156" s="40"/>
      <c r="B156" s="41"/>
      <c r="C156" s="42"/>
      <c r="D156" s="214" t="s">
        <v>134</v>
      </c>
      <c r="E156" s="42"/>
      <c r="F156" s="215" t="s">
        <v>235</v>
      </c>
      <c r="G156" s="42"/>
      <c r="H156" s="42"/>
      <c r="I156" s="216"/>
      <c r="J156" s="42"/>
      <c r="K156" s="42"/>
      <c r="L156" s="46"/>
      <c r="M156" s="217"/>
      <c r="N156" s="218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8" t="s">
        <v>134</v>
      </c>
      <c r="AU156" s="18" t="s">
        <v>85</v>
      </c>
    </row>
    <row r="157" s="2" customFormat="1">
      <c r="A157" s="40"/>
      <c r="B157" s="41"/>
      <c r="C157" s="42"/>
      <c r="D157" s="214" t="s">
        <v>136</v>
      </c>
      <c r="E157" s="42"/>
      <c r="F157" s="219" t="s">
        <v>230</v>
      </c>
      <c r="G157" s="42"/>
      <c r="H157" s="42"/>
      <c r="I157" s="216"/>
      <c r="J157" s="42"/>
      <c r="K157" s="42"/>
      <c r="L157" s="46"/>
      <c r="M157" s="217"/>
      <c r="N157" s="218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8" t="s">
        <v>136</v>
      </c>
      <c r="AU157" s="18" t="s">
        <v>85</v>
      </c>
    </row>
    <row r="158" s="2" customFormat="1" ht="16.5" customHeight="1">
      <c r="A158" s="40"/>
      <c r="B158" s="41"/>
      <c r="C158" s="201" t="s">
        <v>236</v>
      </c>
      <c r="D158" s="201" t="s">
        <v>126</v>
      </c>
      <c r="E158" s="202" t="s">
        <v>237</v>
      </c>
      <c r="F158" s="203" t="s">
        <v>238</v>
      </c>
      <c r="G158" s="204" t="s">
        <v>227</v>
      </c>
      <c r="H158" s="205">
        <v>253.983</v>
      </c>
      <c r="I158" s="206"/>
      <c r="J158" s="207">
        <f>ROUND(I158*H158,2)</f>
        <v>0</v>
      </c>
      <c r="K158" s="203" t="s">
        <v>130</v>
      </c>
      <c r="L158" s="46"/>
      <c r="M158" s="208" t="s">
        <v>32</v>
      </c>
      <c r="N158" s="209" t="s">
        <v>49</v>
      </c>
      <c r="O158" s="86"/>
      <c r="P158" s="210">
        <f>O158*H158</f>
        <v>0</v>
      </c>
      <c r="Q158" s="210">
        <v>0</v>
      </c>
      <c r="R158" s="210">
        <f>Q158*H158</f>
        <v>0</v>
      </c>
      <c r="S158" s="210">
        <v>0</v>
      </c>
      <c r="T158" s="211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2" t="s">
        <v>131</v>
      </c>
      <c r="AT158" s="212" t="s">
        <v>126</v>
      </c>
      <c r="AU158" s="212" t="s">
        <v>85</v>
      </c>
      <c r="AY158" s="18" t="s">
        <v>122</v>
      </c>
      <c r="BE158" s="213">
        <f>IF(N158="základní",J158,0)</f>
        <v>0</v>
      </c>
      <c r="BF158" s="213">
        <f>IF(N158="snížená",J158,0)</f>
        <v>0</v>
      </c>
      <c r="BG158" s="213">
        <f>IF(N158="zákl. přenesená",J158,0)</f>
        <v>0</v>
      </c>
      <c r="BH158" s="213">
        <f>IF(N158="sníž. přenesená",J158,0)</f>
        <v>0</v>
      </c>
      <c r="BI158" s="213">
        <f>IF(N158="nulová",J158,0)</f>
        <v>0</v>
      </c>
      <c r="BJ158" s="18" t="s">
        <v>83</v>
      </c>
      <c r="BK158" s="213">
        <f>ROUND(I158*H158,2)</f>
        <v>0</v>
      </c>
      <c r="BL158" s="18" t="s">
        <v>131</v>
      </c>
      <c r="BM158" s="212" t="s">
        <v>239</v>
      </c>
    </row>
    <row r="159" s="2" customFormat="1">
      <c r="A159" s="40"/>
      <c r="B159" s="41"/>
      <c r="C159" s="42"/>
      <c r="D159" s="214" t="s">
        <v>134</v>
      </c>
      <c r="E159" s="42"/>
      <c r="F159" s="215" t="s">
        <v>240</v>
      </c>
      <c r="G159" s="42"/>
      <c r="H159" s="42"/>
      <c r="I159" s="216"/>
      <c r="J159" s="42"/>
      <c r="K159" s="42"/>
      <c r="L159" s="46"/>
      <c r="M159" s="217"/>
      <c r="N159" s="218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8" t="s">
        <v>134</v>
      </c>
      <c r="AU159" s="18" t="s">
        <v>85</v>
      </c>
    </row>
    <row r="160" s="2" customFormat="1">
      <c r="A160" s="40"/>
      <c r="B160" s="41"/>
      <c r="C160" s="42"/>
      <c r="D160" s="214" t="s">
        <v>136</v>
      </c>
      <c r="E160" s="42"/>
      <c r="F160" s="219" t="s">
        <v>230</v>
      </c>
      <c r="G160" s="42"/>
      <c r="H160" s="42"/>
      <c r="I160" s="216"/>
      <c r="J160" s="42"/>
      <c r="K160" s="42"/>
      <c r="L160" s="46"/>
      <c r="M160" s="217"/>
      <c r="N160" s="218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8" t="s">
        <v>136</v>
      </c>
      <c r="AU160" s="18" t="s">
        <v>85</v>
      </c>
    </row>
    <row r="161" s="14" customFormat="1">
      <c r="A161" s="14"/>
      <c r="B161" s="230"/>
      <c r="C161" s="231"/>
      <c r="D161" s="214" t="s">
        <v>148</v>
      </c>
      <c r="E161" s="231"/>
      <c r="F161" s="233" t="s">
        <v>241</v>
      </c>
      <c r="G161" s="231"/>
      <c r="H161" s="234">
        <v>253.983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0" t="s">
        <v>148</v>
      </c>
      <c r="AU161" s="240" t="s">
        <v>85</v>
      </c>
      <c r="AV161" s="14" t="s">
        <v>85</v>
      </c>
      <c r="AW161" s="14" t="s">
        <v>4</v>
      </c>
      <c r="AX161" s="14" t="s">
        <v>83</v>
      </c>
      <c r="AY161" s="240" t="s">
        <v>122</v>
      </c>
    </row>
    <row r="162" s="2" customFormat="1" ht="16.5" customHeight="1">
      <c r="A162" s="40"/>
      <c r="B162" s="41"/>
      <c r="C162" s="201" t="s">
        <v>8</v>
      </c>
      <c r="D162" s="201" t="s">
        <v>126</v>
      </c>
      <c r="E162" s="202" t="s">
        <v>242</v>
      </c>
      <c r="F162" s="203" t="s">
        <v>243</v>
      </c>
      <c r="G162" s="204" t="s">
        <v>227</v>
      </c>
      <c r="H162" s="205">
        <v>63.496000000000002</v>
      </c>
      <c r="I162" s="206"/>
      <c r="J162" s="207">
        <f>ROUND(I162*H162,2)</f>
        <v>0</v>
      </c>
      <c r="K162" s="203" t="s">
        <v>130</v>
      </c>
      <c r="L162" s="46"/>
      <c r="M162" s="208" t="s">
        <v>32</v>
      </c>
      <c r="N162" s="209" t="s">
        <v>49</v>
      </c>
      <c r="O162" s="86"/>
      <c r="P162" s="210">
        <f>O162*H162</f>
        <v>0</v>
      </c>
      <c r="Q162" s="210">
        <v>0</v>
      </c>
      <c r="R162" s="210">
        <f>Q162*H162</f>
        <v>0</v>
      </c>
      <c r="S162" s="210">
        <v>0</v>
      </c>
      <c r="T162" s="211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2" t="s">
        <v>131</v>
      </c>
      <c r="AT162" s="212" t="s">
        <v>126</v>
      </c>
      <c r="AU162" s="212" t="s">
        <v>85</v>
      </c>
      <c r="AY162" s="18" t="s">
        <v>122</v>
      </c>
      <c r="BE162" s="213">
        <f>IF(N162="základní",J162,0)</f>
        <v>0</v>
      </c>
      <c r="BF162" s="213">
        <f>IF(N162="snížená",J162,0)</f>
        <v>0</v>
      </c>
      <c r="BG162" s="213">
        <f>IF(N162="zákl. přenesená",J162,0)</f>
        <v>0</v>
      </c>
      <c r="BH162" s="213">
        <f>IF(N162="sníž. přenesená",J162,0)</f>
        <v>0</v>
      </c>
      <c r="BI162" s="213">
        <f>IF(N162="nulová",J162,0)</f>
        <v>0</v>
      </c>
      <c r="BJ162" s="18" t="s">
        <v>83</v>
      </c>
      <c r="BK162" s="213">
        <f>ROUND(I162*H162,2)</f>
        <v>0</v>
      </c>
      <c r="BL162" s="18" t="s">
        <v>131</v>
      </c>
      <c r="BM162" s="212" t="s">
        <v>244</v>
      </c>
    </row>
    <row r="163" s="2" customFormat="1">
      <c r="A163" s="40"/>
      <c r="B163" s="41"/>
      <c r="C163" s="42"/>
      <c r="D163" s="214" t="s">
        <v>134</v>
      </c>
      <c r="E163" s="42"/>
      <c r="F163" s="215" t="s">
        <v>245</v>
      </c>
      <c r="G163" s="42"/>
      <c r="H163" s="42"/>
      <c r="I163" s="216"/>
      <c r="J163" s="42"/>
      <c r="K163" s="42"/>
      <c r="L163" s="46"/>
      <c r="M163" s="217"/>
      <c r="N163" s="218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8" t="s">
        <v>134</v>
      </c>
      <c r="AU163" s="18" t="s">
        <v>85</v>
      </c>
    </row>
    <row r="164" s="2" customFormat="1">
      <c r="A164" s="40"/>
      <c r="B164" s="41"/>
      <c r="C164" s="42"/>
      <c r="D164" s="214" t="s">
        <v>136</v>
      </c>
      <c r="E164" s="42"/>
      <c r="F164" s="219" t="s">
        <v>230</v>
      </c>
      <c r="G164" s="42"/>
      <c r="H164" s="42"/>
      <c r="I164" s="216"/>
      <c r="J164" s="42"/>
      <c r="K164" s="42"/>
      <c r="L164" s="46"/>
      <c r="M164" s="217"/>
      <c r="N164" s="218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8" t="s">
        <v>136</v>
      </c>
      <c r="AU164" s="18" t="s">
        <v>85</v>
      </c>
    </row>
    <row r="165" s="14" customFormat="1">
      <c r="A165" s="14"/>
      <c r="B165" s="230"/>
      <c r="C165" s="231"/>
      <c r="D165" s="214" t="s">
        <v>148</v>
      </c>
      <c r="E165" s="231"/>
      <c r="F165" s="233" t="s">
        <v>246</v>
      </c>
      <c r="G165" s="231"/>
      <c r="H165" s="234">
        <v>63.496000000000002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0" t="s">
        <v>148</v>
      </c>
      <c r="AU165" s="240" t="s">
        <v>85</v>
      </c>
      <c r="AV165" s="14" t="s">
        <v>85</v>
      </c>
      <c r="AW165" s="14" t="s">
        <v>4</v>
      </c>
      <c r="AX165" s="14" t="s">
        <v>83</v>
      </c>
      <c r="AY165" s="240" t="s">
        <v>122</v>
      </c>
    </row>
    <row r="166" s="2" customFormat="1" ht="16.5" customHeight="1">
      <c r="A166" s="40"/>
      <c r="B166" s="41"/>
      <c r="C166" s="201" t="s">
        <v>247</v>
      </c>
      <c r="D166" s="201" t="s">
        <v>126</v>
      </c>
      <c r="E166" s="202" t="s">
        <v>248</v>
      </c>
      <c r="F166" s="203" t="s">
        <v>249</v>
      </c>
      <c r="G166" s="204" t="s">
        <v>227</v>
      </c>
      <c r="H166" s="205">
        <v>317.47899999999998</v>
      </c>
      <c r="I166" s="206"/>
      <c r="J166" s="207">
        <f>ROUND(I166*H166,2)</f>
        <v>0</v>
      </c>
      <c r="K166" s="203" t="s">
        <v>130</v>
      </c>
      <c r="L166" s="46"/>
      <c r="M166" s="208" t="s">
        <v>32</v>
      </c>
      <c r="N166" s="209" t="s">
        <v>49</v>
      </c>
      <c r="O166" s="86"/>
      <c r="P166" s="210">
        <f>O166*H166</f>
        <v>0</v>
      </c>
      <c r="Q166" s="210">
        <v>0</v>
      </c>
      <c r="R166" s="210">
        <f>Q166*H166</f>
        <v>0</v>
      </c>
      <c r="S166" s="210">
        <v>0</v>
      </c>
      <c r="T166" s="211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2" t="s">
        <v>131</v>
      </c>
      <c r="AT166" s="212" t="s">
        <v>126</v>
      </c>
      <c r="AU166" s="212" t="s">
        <v>85</v>
      </c>
      <c r="AY166" s="18" t="s">
        <v>122</v>
      </c>
      <c r="BE166" s="213">
        <f>IF(N166="základní",J166,0)</f>
        <v>0</v>
      </c>
      <c r="BF166" s="213">
        <f>IF(N166="snížená",J166,0)</f>
        <v>0</v>
      </c>
      <c r="BG166" s="213">
        <f>IF(N166="zákl. přenesená",J166,0)</f>
        <v>0</v>
      </c>
      <c r="BH166" s="213">
        <f>IF(N166="sníž. přenesená",J166,0)</f>
        <v>0</v>
      </c>
      <c r="BI166" s="213">
        <f>IF(N166="nulová",J166,0)</f>
        <v>0</v>
      </c>
      <c r="BJ166" s="18" t="s">
        <v>83</v>
      </c>
      <c r="BK166" s="213">
        <f>ROUND(I166*H166,2)</f>
        <v>0</v>
      </c>
      <c r="BL166" s="18" t="s">
        <v>131</v>
      </c>
      <c r="BM166" s="212" t="s">
        <v>250</v>
      </c>
    </row>
    <row r="167" s="2" customFormat="1">
      <c r="A167" s="40"/>
      <c r="B167" s="41"/>
      <c r="C167" s="42"/>
      <c r="D167" s="214" t="s">
        <v>134</v>
      </c>
      <c r="E167" s="42"/>
      <c r="F167" s="215" t="s">
        <v>251</v>
      </c>
      <c r="G167" s="42"/>
      <c r="H167" s="42"/>
      <c r="I167" s="216"/>
      <c r="J167" s="42"/>
      <c r="K167" s="42"/>
      <c r="L167" s="46"/>
      <c r="M167" s="217"/>
      <c r="N167" s="218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8" t="s">
        <v>134</v>
      </c>
      <c r="AU167" s="18" t="s">
        <v>85</v>
      </c>
    </row>
    <row r="168" s="2" customFormat="1">
      <c r="A168" s="40"/>
      <c r="B168" s="41"/>
      <c r="C168" s="42"/>
      <c r="D168" s="214" t="s">
        <v>136</v>
      </c>
      <c r="E168" s="42"/>
      <c r="F168" s="219" t="s">
        <v>252</v>
      </c>
      <c r="G168" s="42"/>
      <c r="H168" s="42"/>
      <c r="I168" s="216"/>
      <c r="J168" s="42"/>
      <c r="K168" s="42"/>
      <c r="L168" s="46"/>
      <c r="M168" s="217"/>
      <c r="N168" s="218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8" t="s">
        <v>136</v>
      </c>
      <c r="AU168" s="18" t="s">
        <v>85</v>
      </c>
    </row>
    <row r="169" s="2" customFormat="1" ht="16.5" customHeight="1">
      <c r="A169" s="40"/>
      <c r="B169" s="41"/>
      <c r="C169" s="201" t="s">
        <v>140</v>
      </c>
      <c r="D169" s="201" t="s">
        <v>126</v>
      </c>
      <c r="E169" s="202" t="s">
        <v>253</v>
      </c>
      <c r="F169" s="203" t="s">
        <v>254</v>
      </c>
      <c r="G169" s="204" t="s">
        <v>227</v>
      </c>
      <c r="H169" s="205">
        <v>317.47899999999998</v>
      </c>
      <c r="I169" s="206"/>
      <c r="J169" s="207">
        <f>ROUND(I169*H169,2)</f>
        <v>0</v>
      </c>
      <c r="K169" s="203" t="s">
        <v>130</v>
      </c>
      <c r="L169" s="46"/>
      <c r="M169" s="208" t="s">
        <v>32</v>
      </c>
      <c r="N169" s="209" t="s">
        <v>49</v>
      </c>
      <c r="O169" s="86"/>
      <c r="P169" s="210">
        <f>O169*H169</f>
        <v>0</v>
      </c>
      <c r="Q169" s="210">
        <v>0</v>
      </c>
      <c r="R169" s="210">
        <f>Q169*H169</f>
        <v>0</v>
      </c>
      <c r="S169" s="210">
        <v>0</v>
      </c>
      <c r="T169" s="211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2" t="s">
        <v>131</v>
      </c>
      <c r="AT169" s="212" t="s">
        <v>126</v>
      </c>
      <c r="AU169" s="212" t="s">
        <v>85</v>
      </c>
      <c r="AY169" s="18" t="s">
        <v>122</v>
      </c>
      <c r="BE169" s="213">
        <f>IF(N169="základní",J169,0)</f>
        <v>0</v>
      </c>
      <c r="BF169" s="213">
        <f>IF(N169="snížená",J169,0)</f>
        <v>0</v>
      </c>
      <c r="BG169" s="213">
        <f>IF(N169="zákl. přenesená",J169,0)</f>
        <v>0</v>
      </c>
      <c r="BH169" s="213">
        <f>IF(N169="sníž. přenesená",J169,0)</f>
        <v>0</v>
      </c>
      <c r="BI169" s="213">
        <f>IF(N169="nulová",J169,0)</f>
        <v>0</v>
      </c>
      <c r="BJ169" s="18" t="s">
        <v>83</v>
      </c>
      <c r="BK169" s="213">
        <f>ROUND(I169*H169,2)</f>
        <v>0</v>
      </c>
      <c r="BL169" s="18" t="s">
        <v>131</v>
      </c>
      <c r="BM169" s="212" t="s">
        <v>255</v>
      </c>
    </row>
    <row r="170" s="2" customFormat="1">
      <c r="A170" s="40"/>
      <c r="B170" s="41"/>
      <c r="C170" s="42"/>
      <c r="D170" s="214" t="s">
        <v>134</v>
      </c>
      <c r="E170" s="42"/>
      <c r="F170" s="215" t="s">
        <v>256</v>
      </c>
      <c r="G170" s="42"/>
      <c r="H170" s="42"/>
      <c r="I170" s="216"/>
      <c r="J170" s="42"/>
      <c r="K170" s="42"/>
      <c r="L170" s="46"/>
      <c r="M170" s="217"/>
      <c r="N170" s="218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8" t="s">
        <v>134</v>
      </c>
      <c r="AU170" s="18" t="s">
        <v>85</v>
      </c>
    </row>
    <row r="171" s="2" customFormat="1">
      <c r="A171" s="40"/>
      <c r="B171" s="41"/>
      <c r="C171" s="42"/>
      <c r="D171" s="214" t="s">
        <v>136</v>
      </c>
      <c r="E171" s="42"/>
      <c r="F171" s="219" t="s">
        <v>252</v>
      </c>
      <c r="G171" s="42"/>
      <c r="H171" s="42"/>
      <c r="I171" s="216"/>
      <c r="J171" s="42"/>
      <c r="K171" s="42"/>
      <c r="L171" s="46"/>
      <c r="M171" s="217"/>
      <c r="N171" s="218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8" t="s">
        <v>136</v>
      </c>
      <c r="AU171" s="18" t="s">
        <v>85</v>
      </c>
    </row>
    <row r="172" s="2" customFormat="1" ht="16.5" customHeight="1">
      <c r="A172" s="40"/>
      <c r="B172" s="41"/>
      <c r="C172" s="201" t="s">
        <v>151</v>
      </c>
      <c r="D172" s="201" t="s">
        <v>126</v>
      </c>
      <c r="E172" s="202" t="s">
        <v>257</v>
      </c>
      <c r="F172" s="203" t="s">
        <v>258</v>
      </c>
      <c r="G172" s="204" t="s">
        <v>227</v>
      </c>
      <c r="H172" s="205">
        <v>1269.9159999999999</v>
      </c>
      <c r="I172" s="206"/>
      <c r="J172" s="207">
        <f>ROUND(I172*H172,2)</f>
        <v>0</v>
      </c>
      <c r="K172" s="203" t="s">
        <v>130</v>
      </c>
      <c r="L172" s="46"/>
      <c r="M172" s="208" t="s">
        <v>32</v>
      </c>
      <c r="N172" s="209" t="s">
        <v>49</v>
      </c>
      <c r="O172" s="86"/>
      <c r="P172" s="210">
        <f>O172*H172</f>
        <v>0</v>
      </c>
      <c r="Q172" s="210">
        <v>0</v>
      </c>
      <c r="R172" s="210">
        <f>Q172*H172</f>
        <v>0</v>
      </c>
      <c r="S172" s="210">
        <v>0</v>
      </c>
      <c r="T172" s="211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2" t="s">
        <v>131</v>
      </c>
      <c r="AT172" s="212" t="s">
        <v>126</v>
      </c>
      <c r="AU172" s="212" t="s">
        <v>85</v>
      </c>
      <c r="AY172" s="18" t="s">
        <v>122</v>
      </c>
      <c r="BE172" s="213">
        <f>IF(N172="základní",J172,0)</f>
        <v>0</v>
      </c>
      <c r="BF172" s="213">
        <f>IF(N172="snížená",J172,0)</f>
        <v>0</v>
      </c>
      <c r="BG172" s="213">
        <f>IF(N172="zákl. přenesená",J172,0)</f>
        <v>0</v>
      </c>
      <c r="BH172" s="213">
        <f>IF(N172="sníž. přenesená",J172,0)</f>
        <v>0</v>
      </c>
      <c r="BI172" s="213">
        <f>IF(N172="nulová",J172,0)</f>
        <v>0</v>
      </c>
      <c r="BJ172" s="18" t="s">
        <v>83</v>
      </c>
      <c r="BK172" s="213">
        <f>ROUND(I172*H172,2)</f>
        <v>0</v>
      </c>
      <c r="BL172" s="18" t="s">
        <v>131</v>
      </c>
      <c r="BM172" s="212" t="s">
        <v>259</v>
      </c>
    </row>
    <row r="173" s="2" customFormat="1">
      <c r="A173" s="40"/>
      <c r="B173" s="41"/>
      <c r="C173" s="42"/>
      <c r="D173" s="214" t="s">
        <v>134</v>
      </c>
      <c r="E173" s="42"/>
      <c r="F173" s="215" t="s">
        <v>260</v>
      </c>
      <c r="G173" s="42"/>
      <c r="H173" s="42"/>
      <c r="I173" s="216"/>
      <c r="J173" s="42"/>
      <c r="K173" s="42"/>
      <c r="L173" s="46"/>
      <c r="M173" s="217"/>
      <c r="N173" s="218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8" t="s">
        <v>134</v>
      </c>
      <c r="AU173" s="18" t="s">
        <v>85</v>
      </c>
    </row>
    <row r="174" s="2" customFormat="1">
      <c r="A174" s="40"/>
      <c r="B174" s="41"/>
      <c r="C174" s="42"/>
      <c r="D174" s="214" t="s">
        <v>136</v>
      </c>
      <c r="E174" s="42"/>
      <c r="F174" s="219" t="s">
        <v>252</v>
      </c>
      <c r="G174" s="42"/>
      <c r="H174" s="42"/>
      <c r="I174" s="216"/>
      <c r="J174" s="42"/>
      <c r="K174" s="42"/>
      <c r="L174" s="46"/>
      <c r="M174" s="217"/>
      <c r="N174" s="218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8" t="s">
        <v>136</v>
      </c>
      <c r="AU174" s="18" t="s">
        <v>85</v>
      </c>
    </row>
    <row r="175" s="14" customFormat="1">
      <c r="A175" s="14"/>
      <c r="B175" s="230"/>
      <c r="C175" s="231"/>
      <c r="D175" s="214" t="s">
        <v>148</v>
      </c>
      <c r="E175" s="231"/>
      <c r="F175" s="233" t="s">
        <v>261</v>
      </c>
      <c r="G175" s="231"/>
      <c r="H175" s="234">
        <v>1269.9159999999999</v>
      </c>
      <c r="I175" s="235"/>
      <c r="J175" s="231"/>
      <c r="K175" s="231"/>
      <c r="L175" s="236"/>
      <c r="M175" s="237"/>
      <c r="N175" s="238"/>
      <c r="O175" s="238"/>
      <c r="P175" s="238"/>
      <c r="Q175" s="238"/>
      <c r="R175" s="238"/>
      <c r="S175" s="238"/>
      <c r="T175" s="23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0" t="s">
        <v>148</v>
      </c>
      <c r="AU175" s="240" t="s">
        <v>85</v>
      </c>
      <c r="AV175" s="14" t="s">
        <v>85</v>
      </c>
      <c r="AW175" s="14" t="s">
        <v>4</v>
      </c>
      <c r="AX175" s="14" t="s">
        <v>83</v>
      </c>
      <c r="AY175" s="240" t="s">
        <v>122</v>
      </c>
    </row>
    <row r="176" s="2" customFormat="1" ht="16.5" customHeight="1">
      <c r="A176" s="40"/>
      <c r="B176" s="41"/>
      <c r="C176" s="201" t="s">
        <v>262</v>
      </c>
      <c r="D176" s="201" t="s">
        <v>126</v>
      </c>
      <c r="E176" s="202" t="s">
        <v>263</v>
      </c>
      <c r="F176" s="203" t="s">
        <v>264</v>
      </c>
      <c r="G176" s="204" t="s">
        <v>227</v>
      </c>
      <c r="H176" s="205">
        <v>317.47899999999998</v>
      </c>
      <c r="I176" s="206"/>
      <c r="J176" s="207">
        <f>ROUND(I176*H176,2)</f>
        <v>0</v>
      </c>
      <c r="K176" s="203" t="s">
        <v>130</v>
      </c>
      <c r="L176" s="46"/>
      <c r="M176" s="208" t="s">
        <v>32</v>
      </c>
      <c r="N176" s="209" t="s">
        <v>49</v>
      </c>
      <c r="O176" s="86"/>
      <c r="P176" s="210">
        <f>O176*H176</f>
        <v>0</v>
      </c>
      <c r="Q176" s="210">
        <v>0</v>
      </c>
      <c r="R176" s="210">
        <f>Q176*H176</f>
        <v>0</v>
      </c>
      <c r="S176" s="210">
        <v>0</v>
      </c>
      <c r="T176" s="211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2" t="s">
        <v>131</v>
      </c>
      <c r="AT176" s="212" t="s">
        <v>126</v>
      </c>
      <c r="AU176" s="212" t="s">
        <v>85</v>
      </c>
      <c r="AY176" s="18" t="s">
        <v>122</v>
      </c>
      <c r="BE176" s="213">
        <f>IF(N176="základní",J176,0)</f>
        <v>0</v>
      </c>
      <c r="BF176" s="213">
        <f>IF(N176="snížená",J176,0)</f>
        <v>0</v>
      </c>
      <c r="BG176" s="213">
        <f>IF(N176="zákl. přenesená",J176,0)</f>
        <v>0</v>
      </c>
      <c r="BH176" s="213">
        <f>IF(N176="sníž. přenesená",J176,0)</f>
        <v>0</v>
      </c>
      <c r="BI176" s="213">
        <f>IF(N176="nulová",J176,0)</f>
        <v>0</v>
      </c>
      <c r="BJ176" s="18" t="s">
        <v>83</v>
      </c>
      <c r="BK176" s="213">
        <f>ROUND(I176*H176,2)</f>
        <v>0</v>
      </c>
      <c r="BL176" s="18" t="s">
        <v>131</v>
      </c>
      <c r="BM176" s="212" t="s">
        <v>265</v>
      </c>
    </row>
    <row r="177" s="2" customFormat="1">
      <c r="A177" s="40"/>
      <c r="B177" s="41"/>
      <c r="C177" s="42"/>
      <c r="D177" s="214" t="s">
        <v>134</v>
      </c>
      <c r="E177" s="42"/>
      <c r="F177" s="215" t="s">
        <v>264</v>
      </c>
      <c r="G177" s="42"/>
      <c r="H177" s="42"/>
      <c r="I177" s="216"/>
      <c r="J177" s="42"/>
      <c r="K177" s="42"/>
      <c r="L177" s="46"/>
      <c r="M177" s="217"/>
      <c r="N177" s="218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8" t="s">
        <v>134</v>
      </c>
      <c r="AU177" s="18" t="s">
        <v>85</v>
      </c>
    </row>
    <row r="178" s="2" customFormat="1">
      <c r="A178" s="40"/>
      <c r="B178" s="41"/>
      <c r="C178" s="42"/>
      <c r="D178" s="214" t="s">
        <v>136</v>
      </c>
      <c r="E178" s="42"/>
      <c r="F178" s="219" t="s">
        <v>266</v>
      </c>
      <c r="G178" s="42"/>
      <c r="H178" s="42"/>
      <c r="I178" s="216"/>
      <c r="J178" s="42"/>
      <c r="K178" s="42"/>
      <c r="L178" s="46"/>
      <c r="M178" s="217"/>
      <c r="N178" s="218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8" t="s">
        <v>136</v>
      </c>
      <c r="AU178" s="18" t="s">
        <v>85</v>
      </c>
    </row>
    <row r="179" s="2" customFormat="1" ht="21.75" customHeight="1">
      <c r="A179" s="40"/>
      <c r="B179" s="41"/>
      <c r="C179" s="201" t="s">
        <v>267</v>
      </c>
      <c r="D179" s="201" t="s">
        <v>126</v>
      </c>
      <c r="E179" s="202" t="s">
        <v>268</v>
      </c>
      <c r="F179" s="203" t="s">
        <v>269</v>
      </c>
      <c r="G179" s="204" t="s">
        <v>227</v>
      </c>
      <c r="H179" s="205">
        <v>190.487</v>
      </c>
      <c r="I179" s="206"/>
      <c r="J179" s="207">
        <f>ROUND(I179*H179,2)</f>
        <v>0</v>
      </c>
      <c r="K179" s="203" t="s">
        <v>130</v>
      </c>
      <c r="L179" s="46"/>
      <c r="M179" s="208" t="s">
        <v>32</v>
      </c>
      <c r="N179" s="209" t="s">
        <v>49</v>
      </c>
      <c r="O179" s="86"/>
      <c r="P179" s="210">
        <f>O179*H179</f>
        <v>0</v>
      </c>
      <c r="Q179" s="210">
        <v>0</v>
      </c>
      <c r="R179" s="210">
        <f>Q179*H179</f>
        <v>0</v>
      </c>
      <c r="S179" s="210">
        <v>0</v>
      </c>
      <c r="T179" s="211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2" t="s">
        <v>131</v>
      </c>
      <c r="AT179" s="212" t="s">
        <v>126</v>
      </c>
      <c r="AU179" s="212" t="s">
        <v>85</v>
      </c>
      <c r="AY179" s="18" t="s">
        <v>122</v>
      </c>
      <c r="BE179" s="213">
        <f>IF(N179="základní",J179,0)</f>
        <v>0</v>
      </c>
      <c r="BF179" s="213">
        <f>IF(N179="snížená",J179,0)</f>
        <v>0</v>
      </c>
      <c r="BG179" s="213">
        <f>IF(N179="zákl. přenesená",J179,0)</f>
        <v>0</v>
      </c>
      <c r="BH179" s="213">
        <f>IF(N179="sníž. přenesená",J179,0)</f>
        <v>0</v>
      </c>
      <c r="BI179" s="213">
        <f>IF(N179="nulová",J179,0)</f>
        <v>0</v>
      </c>
      <c r="BJ179" s="18" t="s">
        <v>83</v>
      </c>
      <c r="BK179" s="213">
        <f>ROUND(I179*H179,2)</f>
        <v>0</v>
      </c>
      <c r="BL179" s="18" t="s">
        <v>131</v>
      </c>
      <c r="BM179" s="212" t="s">
        <v>270</v>
      </c>
    </row>
    <row r="180" s="2" customFormat="1">
      <c r="A180" s="40"/>
      <c r="B180" s="41"/>
      <c r="C180" s="42"/>
      <c r="D180" s="214" t="s">
        <v>134</v>
      </c>
      <c r="E180" s="42"/>
      <c r="F180" s="215" t="s">
        <v>271</v>
      </c>
      <c r="G180" s="42"/>
      <c r="H180" s="42"/>
      <c r="I180" s="216"/>
      <c r="J180" s="42"/>
      <c r="K180" s="42"/>
      <c r="L180" s="46"/>
      <c r="M180" s="217"/>
      <c r="N180" s="218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8" t="s">
        <v>134</v>
      </c>
      <c r="AU180" s="18" t="s">
        <v>85</v>
      </c>
    </row>
    <row r="181" s="2" customFormat="1">
      <c r="A181" s="40"/>
      <c r="B181" s="41"/>
      <c r="C181" s="42"/>
      <c r="D181" s="214" t="s">
        <v>136</v>
      </c>
      <c r="E181" s="42"/>
      <c r="F181" s="219" t="s">
        <v>272</v>
      </c>
      <c r="G181" s="42"/>
      <c r="H181" s="42"/>
      <c r="I181" s="216"/>
      <c r="J181" s="42"/>
      <c r="K181" s="42"/>
      <c r="L181" s="46"/>
      <c r="M181" s="217"/>
      <c r="N181" s="218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8" t="s">
        <v>136</v>
      </c>
      <c r="AU181" s="18" t="s">
        <v>85</v>
      </c>
    </row>
    <row r="182" s="14" customFormat="1">
      <c r="A182" s="14"/>
      <c r="B182" s="230"/>
      <c r="C182" s="231"/>
      <c r="D182" s="214" t="s">
        <v>148</v>
      </c>
      <c r="E182" s="231"/>
      <c r="F182" s="233" t="s">
        <v>273</v>
      </c>
      <c r="G182" s="231"/>
      <c r="H182" s="234">
        <v>190.487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0" t="s">
        <v>148</v>
      </c>
      <c r="AU182" s="240" t="s">
        <v>85</v>
      </c>
      <c r="AV182" s="14" t="s">
        <v>85</v>
      </c>
      <c r="AW182" s="14" t="s">
        <v>4</v>
      </c>
      <c r="AX182" s="14" t="s">
        <v>83</v>
      </c>
      <c r="AY182" s="240" t="s">
        <v>122</v>
      </c>
    </row>
    <row r="183" s="2" customFormat="1" ht="21.75" customHeight="1">
      <c r="A183" s="40"/>
      <c r="B183" s="41"/>
      <c r="C183" s="201" t="s">
        <v>7</v>
      </c>
      <c r="D183" s="201" t="s">
        <v>126</v>
      </c>
      <c r="E183" s="202" t="s">
        <v>274</v>
      </c>
      <c r="F183" s="203" t="s">
        <v>275</v>
      </c>
      <c r="G183" s="204" t="s">
        <v>227</v>
      </c>
      <c r="H183" s="205">
        <v>63.496000000000002</v>
      </c>
      <c r="I183" s="206"/>
      <c r="J183" s="207">
        <f>ROUND(I183*H183,2)</f>
        <v>0</v>
      </c>
      <c r="K183" s="203" t="s">
        <v>130</v>
      </c>
      <c r="L183" s="46"/>
      <c r="M183" s="208" t="s">
        <v>32</v>
      </c>
      <c r="N183" s="209" t="s">
        <v>49</v>
      </c>
      <c r="O183" s="86"/>
      <c r="P183" s="210">
        <f>O183*H183</f>
        <v>0</v>
      </c>
      <c r="Q183" s="210">
        <v>0</v>
      </c>
      <c r="R183" s="210">
        <f>Q183*H183</f>
        <v>0</v>
      </c>
      <c r="S183" s="210">
        <v>0</v>
      </c>
      <c r="T183" s="211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2" t="s">
        <v>131</v>
      </c>
      <c r="AT183" s="212" t="s">
        <v>126</v>
      </c>
      <c r="AU183" s="212" t="s">
        <v>85</v>
      </c>
      <c r="AY183" s="18" t="s">
        <v>122</v>
      </c>
      <c r="BE183" s="213">
        <f>IF(N183="základní",J183,0)</f>
        <v>0</v>
      </c>
      <c r="BF183" s="213">
        <f>IF(N183="snížená",J183,0)</f>
        <v>0</v>
      </c>
      <c r="BG183" s="213">
        <f>IF(N183="zákl. přenesená",J183,0)</f>
        <v>0</v>
      </c>
      <c r="BH183" s="213">
        <f>IF(N183="sníž. přenesená",J183,0)</f>
        <v>0</v>
      </c>
      <c r="BI183" s="213">
        <f>IF(N183="nulová",J183,0)</f>
        <v>0</v>
      </c>
      <c r="BJ183" s="18" t="s">
        <v>83</v>
      </c>
      <c r="BK183" s="213">
        <f>ROUND(I183*H183,2)</f>
        <v>0</v>
      </c>
      <c r="BL183" s="18" t="s">
        <v>131</v>
      </c>
      <c r="BM183" s="212" t="s">
        <v>276</v>
      </c>
    </row>
    <row r="184" s="2" customFormat="1">
      <c r="A184" s="40"/>
      <c r="B184" s="41"/>
      <c r="C184" s="42"/>
      <c r="D184" s="214" t="s">
        <v>134</v>
      </c>
      <c r="E184" s="42"/>
      <c r="F184" s="215" t="s">
        <v>277</v>
      </c>
      <c r="G184" s="42"/>
      <c r="H184" s="42"/>
      <c r="I184" s="216"/>
      <c r="J184" s="42"/>
      <c r="K184" s="42"/>
      <c r="L184" s="46"/>
      <c r="M184" s="217"/>
      <c r="N184" s="218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8" t="s">
        <v>134</v>
      </c>
      <c r="AU184" s="18" t="s">
        <v>85</v>
      </c>
    </row>
    <row r="185" s="2" customFormat="1">
      <c r="A185" s="40"/>
      <c r="B185" s="41"/>
      <c r="C185" s="42"/>
      <c r="D185" s="214" t="s">
        <v>136</v>
      </c>
      <c r="E185" s="42"/>
      <c r="F185" s="219" t="s">
        <v>272</v>
      </c>
      <c r="G185" s="42"/>
      <c r="H185" s="42"/>
      <c r="I185" s="216"/>
      <c r="J185" s="42"/>
      <c r="K185" s="42"/>
      <c r="L185" s="46"/>
      <c r="M185" s="217"/>
      <c r="N185" s="218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8" t="s">
        <v>136</v>
      </c>
      <c r="AU185" s="18" t="s">
        <v>85</v>
      </c>
    </row>
    <row r="186" s="14" customFormat="1">
      <c r="A186" s="14"/>
      <c r="B186" s="230"/>
      <c r="C186" s="231"/>
      <c r="D186" s="214" t="s">
        <v>148</v>
      </c>
      <c r="E186" s="231"/>
      <c r="F186" s="233" t="s">
        <v>246</v>
      </c>
      <c r="G186" s="231"/>
      <c r="H186" s="234">
        <v>63.496000000000002</v>
      </c>
      <c r="I186" s="235"/>
      <c r="J186" s="231"/>
      <c r="K186" s="231"/>
      <c r="L186" s="236"/>
      <c r="M186" s="237"/>
      <c r="N186" s="238"/>
      <c r="O186" s="238"/>
      <c r="P186" s="238"/>
      <c r="Q186" s="238"/>
      <c r="R186" s="238"/>
      <c r="S186" s="238"/>
      <c r="T186" s="23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0" t="s">
        <v>148</v>
      </c>
      <c r="AU186" s="240" t="s">
        <v>85</v>
      </c>
      <c r="AV186" s="14" t="s">
        <v>85</v>
      </c>
      <c r="AW186" s="14" t="s">
        <v>4</v>
      </c>
      <c r="AX186" s="14" t="s">
        <v>83</v>
      </c>
      <c r="AY186" s="240" t="s">
        <v>122</v>
      </c>
    </row>
    <row r="187" s="2" customFormat="1" ht="21.75" customHeight="1">
      <c r="A187" s="40"/>
      <c r="B187" s="41"/>
      <c r="C187" s="201" t="s">
        <v>278</v>
      </c>
      <c r="D187" s="201" t="s">
        <v>126</v>
      </c>
      <c r="E187" s="202" t="s">
        <v>279</v>
      </c>
      <c r="F187" s="203" t="s">
        <v>280</v>
      </c>
      <c r="G187" s="204" t="s">
        <v>227</v>
      </c>
      <c r="H187" s="205">
        <v>31.748000000000001</v>
      </c>
      <c r="I187" s="206"/>
      <c r="J187" s="207">
        <f>ROUND(I187*H187,2)</f>
        <v>0</v>
      </c>
      <c r="K187" s="203" t="s">
        <v>130</v>
      </c>
      <c r="L187" s="46"/>
      <c r="M187" s="208" t="s">
        <v>32</v>
      </c>
      <c r="N187" s="209" t="s">
        <v>49</v>
      </c>
      <c r="O187" s="86"/>
      <c r="P187" s="210">
        <f>O187*H187</f>
        <v>0</v>
      </c>
      <c r="Q187" s="210">
        <v>0</v>
      </c>
      <c r="R187" s="210">
        <f>Q187*H187</f>
        <v>0</v>
      </c>
      <c r="S187" s="210">
        <v>0</v>
      </c>
      <c r="T187" s="211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2" t="s">
        <v>131</v>
      </c>
      <c r="AT187" s="212" t="s">
        <v>126</v>
      </c>
      <c r="AU187" s="212" t="s">
        <v>85</v>
      </c>
      <c r="AY187" s="18" t="s">
        <v>122</v>
      </c>
      <c r="BE187" s="213">
        <f>IF(N187="základní",J187,0)</f>
        <v>0</v>
      </c>
      <c r="BF187" s="213">
        <f>IF(N187="snížená",J187,0)</f>
        <v>0</v>
      </c>
      <c r="BG187" s="213">
        <f>IF(N187="zákl. přenesená",J187,0)</f>
        <v>0</v>
      </c>
      <c r="BH187" s="213">
        <f>IF(N187="sníž. přenesená",J187,0)</f>
        <v>0</v>
      </c>
      <c r="BI187" s="213">
        <f>IF(N187="nulová",J187,0)</f>
        <v>0</v>
      </c>
      <c r="BJ187" s="18" t="s">
        <v>83</v>
      </c>
      <c r="BK187" s="213">
        <f>ROUND(I187*H187,2)</f>
        <v>0</v>
      </c>
      <c r="BL187" s="18" t="s">
        <v>131</v>
      </c>
      <c r="BM187" s="212" t="s">
        <v>281</v>
      </c>
    </row>
    <row r="188" s="2" customFormat="1">
      <c r="A188" s="40"/>
      <c r="B188" s="41"/>
      <c r="C188" s="42"/>
      <c r="D188" s="214" t="s">
        <v>134</v>
      </c>
      <c r="E188" s="42"/>
      <c r="F188" s="215" t="s">
        <v>282</v>
      </c>
      <c r="G188" s="42"/>
      <c r="H188" s="42"/>
      <c r="I188" s="216"/>
      <c r="J188" s="42"/>
      <c r="K188" s="42"/>
      <c r="L188" s="46"/>
      <c r="M188" s="217"/>
      <c r="N188" s="218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8" t="s">
        <v>134</v>
      </c>
      <c r="AU188" s="18" t="s">
        <v>85</v>
      </c>
    </row>
    <row r="189" s="2" customFormat="1">
      <c r="A189" s="40"/>
      <c r="B189" s="41"/>
      <c r="C189" s="42"/>
      <c r="D189" s="214" t="s">
        <v>136</v>
      </c>
      <c r="E189" s="42"/>
      <c r="F189" s="219" t="s">
        <v>272</v>
      </c>
      <c r="G189" s="42"/>
      <c r="H189" s="42"/>
      <c r="I189" s="216"/>
      <c r="J189" s="42"/>
      <c r="K189" s="42"/>
      <c r="L189" s="46"/>
      <c r="M189" s="217"/>
      <c r="N189" s="218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8" t="s">
        <v>136</v>
      </c>
      <c r="AU189" s="18" t="s">
        <v>85</v>
      </c>
    </row>
    <row r="190" s="14" customFormat="1">
      <c r="A190" s="14"/>
      <c r="B190" s="230"/>
      <c r="C190" s="231"/>
      <c r="D190" s="214" t="s">
        <v>148</v>
      </c>
      <c r="E190" s="231"/>
      <c r="F190" s="233" t="s">
        <v>283</v>
      </c>
      <c r="G190" s="231"/>
      <c r="H190" s="234">
        <v>31.748000000000001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0" t="s">
        <v>148</v>
      </c>
      <c r="AU190" s="240" t="s">
        <v>85</v>
      </c>
      <c r="AV190" s="14" t="s">
        <v>85</v>
      </c>
      <c r="AW190" s="14" t="s">
        <v>4</v>
      </c>
      <c r="AX190" s="14" t="s">
        <v>83</v>
      </c>
      <c r="AY190" s="240" t="s">
        <v>122</v>
      </c>
    </row>
    <row r="191" s="2" customFormat="1" ht="16.5" customHeight="1">
      <c r="A191" s="40"/>
      <c r="B191" s="41"/>
      <c r="C191" s="201" t="s">
        <v>284</v>
      </c>
      <c r="D191" s="201" t="s">
        <v>126</v>
      </c>
      <c r="E191" s="202" t="s">
        <v>285</v>
      </c>
      <c r="F191" s="203" t="s">
        <v>286</v>
      </c>
      <c r="G191" s="204" t="s">
        <v>227</v>
      </c>
      <c r="H191" s="205">
        <v>15.874000000000001</v>
      </c>
      <c r="I191" s="206"/>
      <c r="J191" s="207">
        <f>ROUND(I191*H191,2)</f>
        <v>0</v>
      </c>
      <c r="K191" s="203" t="s">
        <v>130</v>
      </c>
      <c r="L191" s="46"/>
      <c r="M191" s="208" t="s">
        <v>32</v>
      </c>
      <c r="N191" s="209" t="s">
        <v>49</v>
      </c>
      <c r="O191" s="86"/>
      <c r="P191" s="210">
        <f>O191*H191</f>
        <v>0</v>
      </c>
      <c r="Q191" s="210">
        <v>0</v>
      </c>
      <c r="R191" s="210">
        <f>Q191*H191</f>
        <v>0</v>
      </c>
      <c r="S191" s="210">
        <v>0</v>
      </c>
      <c r="T191" s="211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2" t="s">
        <v>131</v>
      </c>
      <c r="AT191" s="212" t="s">
        <v>126</v>
      </c>
      <c r="AU191" s="212" t="s">
        <v>85</v>
      </c>
      <c r="AY191" s="18" t="s">
        <v>122</v>
      </c>
      <c r="BE191" s="213">
        <f>IF(N191="základní",J191,0)</f>
        <v>0</v>
      </c>
      <c r="BF191" s="213">
        <f>IF(N191="snížená",J191,0)</f>
        <v>0</v>
      </c>
      <c r="BG191" s="213">
        <f>IF(N191="zákl. přenesená",J191,0)</f>
        <v>0</v>
      </c>
      <c r="BH191" s="213">
        <f>IF(N191="sníž. přenesená",J191,0)</f>
        <v>0</v>
      </c>
      <c r="BI191" s="213">
        <f>IF(N191="nulová",J191,0)</f>
        <v>0</v>
      </c>
      <c r="BJ191" s="18" t="s">
        <v>83</v>
      </c>
      <c r="BK191" s="213">
        <f>ROUND(I191*H191,2)</f>
        <v>0</v>
      </c>
      <c r="BL191" s="18" t="s">
        <v>131</v>
      </c>
      <c r="BM191" s="212" t="s">
        <v>287</v>
      </c>
    </row>
    <row r="192" s="2" customFormat="1">
      <c r="A192" s="40"/>
      <c r="B192" s="41"/>
      <c r="C192" s="42"/>
      <c r="D192" s="214" t="s">
        <v>134</v>
      </c>
      <c r="E192" s="42"/>
      <c r="F192" s="215" t="s">
        <v>288</v>
      </c>
      <c r="G192" s="42"/>
      <c r="H192" s="42"/>
      <c r="I192" s="216"/>
      <c r="J192" s="42"/>
      <c r="K192" s="42"/>
      <c r="L192" s="46"/>
      <c r="M192" s="217"/>
      <c r="N192" s="218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8" t="s">
        <v>134</v>
      </c>
      <c r="AU192" s="18" t="s">
        <v>85</v>
      </c>
    </row>
    <row r="193" s="2" customFormat="1">
      <c r="A193" s="40"/>
      <c r="B193" s="41"/>
      <c r="C193" s="42"/>
      <c r="D193" s="214" t="s">
        <v>136</v>
      </c>
      <c r="E193" s="42"/>
      <c r="F193" s="219" t="s">
        <v>272</v>
      </c>
      <c r="G193" s="42"/>
      <c r="H193" s="42"/>
      <c r="I193" s="216"/>
      <c r="J193" s="42"/>
      <c r="K193" s="42"/>
      <c r="L193" s="46"/>
      <c r="M193" s="217"/>
      <c r="N193" s="218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8" t="s">
        <v>136</v>
      </c>
      <c r="AU193" s="18" t="s">
        <v>85</v>
      </c>
    </row>
    <row r="194" s="14" customFormat="1">
      <c r="A194" s="14"/>
      <c r="B194" s="230"/>
      <c r="C194" s="231"/>
      <c r="D194" s="214" t="s">
        <v>148</v>
      </c>
      <c r="E194" s="231"/>
      <c r="F194" s="233" t="s">
        <v>289</v>
      </c>
      <c r="G194" s="231"/>
      <c r="H194" s="234">
        <v>15.874000000000001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0" t="s">
        <v>148</v>
      </c>
      <c r="AU194" s="240" t="s">
        <v>85</v>
      </c>
      <c r="AV194" s="14" t="s">
        <v>85</v>
      </c>
      <c r="AW194" s="14" t="s">
        <v>4</v>
      </c>
      <c r="AX194" s="14" t="s">
        <v>83</v>
      </c>
      <c r="AY194" s="240" t="s">
        <v>122</v>
      </c>
    </row>
    <row r="195" s="2" customFormat="1" ht="16.5" customHeight="1">
      <c r="A195" s="40"/>
      <c r="B195" s="41"/>
      <c r="C195" s="201" t="s">
        <v>290</v>
      </c>
      <c r="D195" s="201" t="s">
        <v>126</v>
      </c>
      <c r="E195" s="202" t="s">
        <v>291</v>
      </c>
      <c r="F195" s="203" t="s">
        <v>292</v>
      </c>
      <c r="G195" s="204" t="s">
        <v>227</v>
      </c>
      <c r="H195" s="205">
        <v>15.874000000000001</v>
      </c>
      <c r="I195" s="206"/>
      <c r="J195" s="207">
        <f>ROUND(I195*H195,2)</f>
        <v>0</v>
      </c>
      <c r="K195" s="203" t="s">
        <v>130</v>
      </c>
      <c r="L195" s="46"/>
      <c r="M195" s="208" t="s">
        <v>32</v>
      </c>
      <c r="N195" s="209" t="s">
        <v>49</v>
      </c>
      <c r="O195" s="86"/>
      <c r="P195" s="210">
        <f>O195*H195</f>
        <v>0</v>
      </c>
      <c r="Q195" s="210">
        <v>0</v>
      </c>
      <c r="R195" s="210">
        <f>Q195*H195</f>
        <v>0</v>
      </c>
      <c r="S195" s="210">
        <v>0</v>
      </c>
      <c r="T195" s="211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2" t="s">
        <v>131</v>
      </c>
      <c r="AT195" s="212" t="s">
        <v>126</v>
      </c>
      <c r="AU195" s="212" t="s">
        <v>85</v>
      </c>
      <c r="AY195" s="18" t="s">
        <v>122</v>
      </c>
      <c r="BE195" s="213">
        <f>IF(N195="základní",J195,0)</f>
        <v>0</v>
      </c>
      <c r="BF195" s="213">
        <f>IF(N195="snížená",J195,0)</f>
        <v>0</v>
      </c>
      <c r="BG195" s="213">
        <f>IF(N195="zákl. přenesená",J195,0)</f>
        <v>0</v>
      </c>
      <c r="BH195" s="213">
        <f>IF(N195="sníž. přenesená",J195,0)</f>
        <v>0</v>
      </c>
      <c r="BI195" s="213">
        <f>IF(N195="nulová",J195,0)</f>
        <v>0</v>
      </c>
      <c r="BJ195" s="18" t="s">
        <v>83</v>
      </c>
      <c r="BK195" s="213">
        <f>ROUND(I195*H195,2)</f>
        <v>0</v>
      </c>
      <c r="BL195" s="18" t="s">
        <v>131</v>
      </c>
      <c r="BM195" s="212" t="s">
        <v>293</v>
      </c>
    </row>
    <row r="196" s="2" customFormat="1">
      <c r="A196" s="40"/>
      <c r="B196" s="41"/>
      <c r="C196" s="42"/>
      <c r="D196" s="214" t="s">
        <v>134</v>
      </c>
      <c r="E196" s="42"/>
      <c r="F196" s="215" t="s">
        <v>294</v>
      </c>
      <c r="G196" s="42"/>
      <c r="H196" s="42"/>
      <c r="I196" s="216"/>
      <c r="J196" s="42"/>
      <c r="K196" s="42"/>
      <c r="L196" s="46"/>
      <c r="M196" s="217"/>
      <c r="N196" s="218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8" t="s">
        <v>134</v>
      </c>
      <c r="AU196" s="18" t="s">
        <v>85</v>
      </c>
    </row>
    <row r="197" s="2" customFormat="1">
      <c r="A197" s="40"/>
      <c r="B197" s="41"/>
      <c r="C197" s="42"/>
      <c r="D197" s="214" t="s">
        <v>136</v>
      </c>
      <c r="E197" s="42"/>
      <c r="F197" s="219" t="s">
        <v>272</v>
      </c>
      <c r="G197" s="42"/>
      <c r="H197" s="42"/>
      <c r="I197" s="216"/>
      <c r="J197" s="42"/>
      <c r="K197" s="42"/>
      <c r="L197" s="46"/>
      <c r="M197" s="217"/>
      <c r="N197" s="218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8" t="s">
        <v>136</v>
      </c>
      <c r="AU197" s="18" t="s">
        <v>85</v>
      </c>
    </row>
    <row r="198" s="14" customFormat="1">
      <c r="A198" s="14"/>
      <c r="B198" s="230"/>
      <c r="C198" s="231"/>
      <c r="D198" s="214" t="s">
        <v>148</v>
      </c>
      <c r="E198" s="231"/>
      <c r="F198" s="233" t="s">
        <v>289</v>
      </c>
      <c r="G198" s="231"/>
      <c r="H198" s="234">
        <v>15.874000000000001</v>
      </c>
      <c r="I198" s="235"/>
      <c r="J198" s="231"/>
      <c r="K198" s="231"/>
      <c r="L198" s="236"/>
      <c r="M198" s="237"/>
      <c r="N198" s="238"/>
      <c r="O198" s="238"/>
      <c r="P198" s="238"/>
      <c r="Q198" s="238"/>
      <c r="R198" s="238"/>
      <c r="S198" s="238"/>
      <c r="T198" s="23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0" t="s">
        <v>148</v>
      </c>
      <c r="AU198" s="240" t="s">
        <v>85</v>
      </c>
      <c r="AV198" s="14" t="s">
        <v>85</v>
      </c>
      <c r="AW198" s="14" t="s">
        <v>4</v>
      </c>
      <c r="AX198" s="14" t="s">
        <v>83</v>
      </c>
      <c r="AY198" s="240" t="s">
        <v>122</v>
      </c>
    </row>
    <row r="199" s="2" customFormat="1" ht="21.75" customHeight="1">
      <c r="A199" s="40"/>
      <c r="B199" s="41"/>
      <c r="C199" s="201" t="s">
        <v>295</v>
      </c>
      <c r="D199" s="201" t="s">
        <v>126</v>
      </c>
      <c r="E199" s="202" t="s">
        <v>296</v>
      </c>
      <c r="F199" s="203" t="s">
        <v>297</v>
      </c>
      <c r="G199" s="204" t="s">
        <v>227</v>
      </c>
      <c r="H199" s="205">
        <v>0.48999999999999999</v>
      </c>
      <c r="I199" s="206"/>
      <c r="J199" s="207">
        <f>ROUND(I199*H199,2)</f>
        <v>0</v>
      </c>
      <c r="K199" s="203" t="s">
        <v>130</v>
      </c>
      <c r="L199" s="46"/>
      <c r="M199" s="208" t="s">
        <v>32</v>
      </c>
      <c r="N199" s="209" t="s">
        <v>49</v>
      </c>
      <c r="O199" s="86"/>
      <c r="P199" s="210">
        <f>O199*H199</f>
        <v>0</v>
      </c>
      <c r="Q199" s="210">
        <v>0</v>
      </c>
      <c r="R199" s="210">
        <f>Q199*H199</f>
        <v>0</v>
      </c>
      <c r="S199" s="210">
        <v>0</v>
      </c>
      <c r="T199" s="211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2" t="s">
        <v>131</v>
      </c>
      <c r="AT199" s="212" t="s">
        <v>126</v>
      </c>
      <c r="AU199" s="212" t="s">
        <v>85</v>
      </c>
      <c r="AY199" s="18" t="s">
        <v>122</v>
      </c>
      <c r="BE199" s="213">
        <f>IF(N199="základní",J199,0)</f>
        <v>0</v>
      </c>
      <c r="BF199" s="213">
        <f>IF(N199="snížená",J199,0)</f>
        <v>0</v>
      </c>
      <c r="BG199" s="213">
        <f>IF(N199="zákl. přenesená",J199,0)</f>
        <v>0</v>
      </c>
      <c r="BH199" s="213">
        <f>IF(N199="sníž. přenesená",J199,0)</f>
        <v>0</v>
      </c>
      <c r="BI199" s="213">
        <f>IF(N199="nulová",J199,0)</f>
        <v>0</v>
      </c>
      <c r="BJ199" s="18" t="s">
        <v>83</v>
      </c>
      <c r="BK199" s="213">
        <f>ROUND(I199*H199,2)</f>
        <v>0</v>
      </c>
      <c r="BL199" s="18" t="s">
        <v>131</v>
      </c>
      <c r="BM199" s="212" t="s">
        <v>298</v>
      </c>
    </row>
    <row r="200" s="2" customFormat="1">
      <c r="A200" s="40"/>
      <c r="B200" s="41"/>
      <c r="C200" s="42"/>
      <c r="D200" s="214" t="s">
        <v>134</v>
      </c>
      <c r="E200" s="42"/>
      <c r="F200" s="215" t="s">
        <v>299</v>
      </c>
      <c r="G200" s="42"/>
      <c r="H200" s="42"/>
      <c r="I200" s="216"/>
      <c r="J200" s="42"/>
      <c r="K200" s="42"/>
      <c r="L200" s="46"/>
      <c r="M200" s="217"/>
      <c r="N200" s="218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8" t="s">
        <v>134</v>
      </c>
      <c r="AU200" s="18" t="s">
        <v>85</v>
      </c>
    </row>
    <row r="201" s="2" customFormat="1">
      <c r="A201" s="40"/>
      <c r="B201" s="41"/>
      <c r="C201" s="42"/>
      <c r="D201" s="214" t="s">
        <v>136</v>
      </c>
      <c r="E201" s="42"/>
      <c r="F201" s="219" t="s">
        <v>272</v>
      </c>
      <c r="G201" s="42"/>
      <c r="H201" s="42"/>
      <c r="I201" s="216"/>
      <c r="J201" s="42"/>
      <c r="K201" s="42"/>
      <c r="L201" s="46"/>
      <c r="M201" s="217"/>
      <c r="N201" s="218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8" t="s">
        <v>136</v>
      </c>
      <c r="AU201" s="18" t="s">
        <v>85</v>
      </c>
    </row>
    <row r="202" s="12" customFormat="1" ht="22.8" customHeight="1">
      <c r="A202" s="12"/>
      <c r="B202" s="185"/>
      <c r="C202" s="186"/>
      <c r="D202" s="187" t="s">
        <v>77</v>
      </c>
      <c r="E202" s="199" t="s">
        <v>300</v>
      </c>
      <c r="F202" s="199" t="s">
        <v>301</v>
      </c>
      <c r="G202" s="186"/>
      <c r="H202" s="186"/>
      <c r="I202" s="189"/>
      <c r="J202" s="200">
        <f>BK202</f>
        <v>0</v>
      </c>
      <c r="K202" s="186"/>
      <c r="L202" s="191"/>
      <c r="M202" s="192"/>
      <c r="N202" s="193"/>
      <c r="O202" s="193"/>
      <c r="P202" s="194">
        <f>SUM(P203:P204)</f>
        <v>0</v>
      </c>
      <c r="Q202" s="193"/>
      <c r="R202" s="194">
        <f>SUM(R203:R204)</f>
        <v>0</v>
      </c>
      <c r="S202" s="193"/>
      <c r="T202" s="195">
        <f>SUM(T203:T204)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96" t="s">
        <v>83</v>
      </c>
      <c r="AT202" s="197" t="s">
        <v>77</v>
      </c>
      <c r="AU202" s="197" t="s">
        <v>83</v>
      </c>
      <c r="AY202" s="196" t="s">
        <v>122</v>
      </c>
      <c r="BK202" s="198">
        <f>SUM(BK203:BK204)</f>
        <v>0</v>
      </c>
    </row>
    <row r="203" s="2" customFormat="1" ht="16.5" customHeight="1">
      <c r="A203" s="40"/>
      <c r="B203" s="41"/>
      <c r="C203" s="201" t="s">
        <v>302</v>
      </c>
      <c r="D203" s="201" t="s">
        <v>126</v>
      </c>
      <c r="E203" s="202" t="s">
        <v>303</v>
      </c>
      <c r="F203" s="203" t="s">
        <v>304</v>
      </c>
      <c r="G203" s="204" t="s">
        <v>227</v>
      </c>
      <c r="H203" s="205">
        <v>72.174000000000007</v>
      </c>
      <c r="I203" s="206"/>
      <c r="J203" s="207">
        <f>ROUND(I203*H203,2)</f>
        <v>0</v>
      </c>
      <c r="K203" s="203" t="s">
        <v>130</v>
      </c>
      <c r="L203" s="46"/>
      <c r="M203" s="208" t="s">
        <v>32</v>
      </c>
      <c r="N203" s="209" t="s">
        <v>49</v>
      </c>
      <c r="O203" s="86"/>
      <c r="P203" s="210">
        <f>O203*H203</f>
        <v>0</v>
      </c>
      <c r="Q203" s="210">
        <v>0</v>
      </c>
      <c r="R203" s="210">
        <f>Q203*H203</f>
        <v>0</v>
      </c>
      <c r="S203" s="210">
        <v>0</v>
      </c>
      <c r="T203" s="211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2" t="s">
        <v>131</v>
      </c>
      <c r="AT203" s="212" t="s">
        <v>126</v>
      </c>
      <c r="AU203" s="212" t="s">
        <v>85</v>
      </c>
      <c r="AY203" s="18" t="s">
        <v>122</v>
      </c>
      <c r="BE203" s="213">
        <f>IF(N203="základní",J203,0)</f>
        <v>0</v>
      </c>
      <c r="BF203" s="213">
        <f>IF(N203="snížená",J203,0)</f>
        <v>0</v>
      </c>
      <c r="BG203" s="213">
        <f>IF(N203="zákl. přenesená",J203,0)</f>
        <v>0</v>
      </c>
      <c r="BH203" s="213">
        <f>IF(N203="sníž. přenesená",J203,0)</f>
        <v>0</v>
      </c>
      <c r="BI203" s="213">
        <f>IF(N203="nulová",J203,0)</f>
        <v>0</v>
      </c>
      <c r="BJ203" s="18" t="s">
        <v>83</v>
      </c>
      <c r="BK203" s="213">
        <f>ROUND(I203*H203,2)</f>
        <v>0</v>
      </c>
      <c r="BL203" s="18" t="s">
        <v>131</v>
      </c>
      <c r="BM203" s="212" t="s">
        <v>305</v>
      </c>
    </row>
    <row r="204" s="2" customFormat="1">
      <c r="A204" s="40"/>
      <c r="B204" s="41"/>
      <c r="C204" s="42"/>
      <c r="D204" s="214" t="s">
        <v>134</v>
      </c>
      <c r="E204" s="42"/>
      <c r="F204" s="215" t="s">
        <v>306</v>
      </c>
      <c r="G204" s="42"/>
      <c r="H204" s="42"/>
      <c r="I204" s="216"/>
      <c r="J204" s="42"/>
      <c r="K204" s="42"/>
      <c r="L204" s="46"/>
      <c r="M204" s="217"/>
      <c r="N204" s="218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8" t="s">
        <v>134</v>
      </c>
      <c r="AU204" s="18" t="s">
        <v>85</v>
      </c>
    </row>
    <row r="205" s="12" customFormat="1" ht="25.92" customHeight="1">
      <c r="A205" s="12"/>
      <c r="B205" s="185"/>
      <c r="C205" s="186"/>
      <c r="D205" s="187" t="s">
        <v>77</v>
      </c>
      <c r="E205" s="188" t="s">
        <v>307</v>
      </c>
      <c r="F205" s="188" t="s">
        <v>308</v>
      </c>
      <c r="G205" s="186"/>
      <c r="H205" s="186"/>
      <c r="I205" s="189"/>
      <c r="J205" s="190">
        <f>BK205</f>
        <v>0</v>
      </c>
      <c r="K205" s="186"/>
      <c r="L205" s="191"/>
      <c r="M205" s="192"/>
      <c r="N205" s="193"/>
      <c r="O205" s="193"/>
      <c r="P205" s="194">
        <f>P206</f>
        <v>0</v>
      </c>
      <c r="Q205" s="193"/>
      <c r="R205" s="194">
        <f>R206</f>
        <v>0.0055120000000000004</v>
      </c>
      <c r="S205" s="193"/>
      <c r="T205" s="195">
        <f>T206</f>
        <v>0.49001679999999997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96" t="s">
        <v>85</v>
      </c>
      <c r="AT205" s="197" t="s">
        <v>77</v>
      </c>
      <c r="AU205" s="197" t="s">
        <v>78</v>
      </c>
      <c r="AY205" s="196" t="s">
        <v>122</v>
      </c>
      <c r="BK205" s="198">
        <f>BK206</f>
        <v>0</v>
      </c>
    </row>
    <row r="206" s="12" customFormat="1" ht="22.8" customHeight="1">
      <c r="A206" s="12"/>
      <c r="B206" s="185"/>
      <c r="C206" s="186"/>
      <c r="D206" s="187" t="s">
        <v>77</v>
      </c>
      <c r="E206" s="199" t="s">
        <v>309</v>
      </c>
      <c r="F206" s="199" t="s">
        <v>310</v>
      </c>
      <c r="G206" s="186"/>
      <c r="H206" s="186"/>
      <c r="I206" s="189"/>
      <c r="J206" s="200">
        <f>BK206</f>
        <v>0</v>
      </c>
      <c r="K206" s="186"/>
      <c r="L206" s="191"/>
      <c r="M206" s="192"/>
      <c r="N206" s="193"/>
      <c r="O206" s="193"/>
      <c r="P206" s="194">
        <f>SUM(P207:P210)</f>
        <v>0</v>
      </c>
      <c r="Q206" s="193"/>
      <c r="R206" s="194">
        <f>SUM(R207:R210)</f>
        <v>0.0055120000000000004</v>
      </c>
      <c r="S206" s="193"/>
      <c r="T206" s="195">
        <f>SUM(T207:T210)</f>
        <v>0.49001679999999997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96" t="s">
        <v>85</v>
      </c>
      <c r="AT206" s="197" t="s">
        <v>77</v>
      </c>
      <c r="AU206" s="197" t="s">
        <v>83</v>
      </c>
      <c r="AY206" s="196" t="s">
        <v>122</v>
      </c>
      <c r="BK206" s="198">
        <f>SUM(BK207:BK210)</f>
        <v>0</v>
      </c>
    </row>
    <row r="207" s="2" customFormat="1" ht="16.5" customHeight="1">
      <c r="A207" s="40"/>
      <c r="B207" s="41"/>
      <c r="C207" s="201" t="s">
        <v>311</v>
      </c>
      <c r="D207" s="201" t="s">
        <v>126</v>
      </c>
      <c r="E207" s="202" t="s">
        <v>312</v>
      </c>
      <c r="F207" s="203" t="s">
        <v>313</v>
      </c>
      <c r="G207" s="204" t="s">
        <v>129</v>
      </c>
      <c r="H207" s="205">
        <v>27.559999999999999</v>
      </c>
      <c r="I207" s="206"/>
      <c r="J207" s="207">
        <f>ROUND(I207*H207,2)</f>
        <v>0</v>
      </c>
      <c r="K207" s="203" t="s">
        <v>130</v>
      </c>
      <c r="L207" s="46"/>
      <c r="M207" s="208" t="s">
        <v>32</v>
      </c>
      <c r="N207" s="209" t="s">
        <v>49</v>
      </c>
      <c r="O207" s="86"/>
      <c r="P207" s="210">
        <f>O207*H207</f>
        <v>0</v>
      </c>
      <c r="Q207" s="210">
        <v>0.00020000000000000001</v>
      </c>
      <c r="R207" s="210">
        <f>Q207*H207</f>
        <v>0.0055120000000000004</v>
      </c>
      <c r="S207" s="210">
        <v>0.017780000000000001</v>
      </c>
      <c r="T207" s="211">
        <f>S207*H207</f>
        <v>0.49001679999999997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2" t="s">
        <v>247</v>
      </c>
      <c r="AT207" s="212" t="s">
        <v>126</v>
      </c>
      <c r="AU207" s="212" t="s">
        <v>85</v>
      </c>
      <c r="AY207" s="18" t="s">
        <v>122</v>
      </c>
      <c r="BE207" s="213">
        <f>IF(N207="základní",J207,0)</f>
        <v>0</v>
      </c>
      <c r="BF207" s="213">
        <f>IF(N207="snížená",J207,0)</f>
        <v>0</v>
      </c>
      <c r="BG207" s="213">
        <f>IF(N207="zákl. přenesená",J207,0)</f>
        <v>0</v>
      </c>
      <c r="BH207" s="213">
        <f>IF(N207="sníž. přenesená",J207,0)</f>
        <v>0</v>
      </c>
      <c r="BI207" s="213">
        <f>IF(N207="nulová",J207,0)</f>
        <v>0</v>
      </c>
      <c r="BJ207" s="18" t="s">
        <v>83</v>
      </c>
      <c r="BK207" s="213">
        <f>ROUND(I207*H207,2)</f>
        <v>0</v>
      </c>
      <c r="BL207" s="18" t="s">
        <v>247</v>
      </c>
      <c r="BM207" s="212" t="s">
        <v>314</v>
      </c>
    </row>
    <row r="208" s="2" customFormat="1">
      <c r="A208" s="40"/>
      <c r="B208" s="41"/>
      <c r="C208" s="42"/>
      <c r="D208" s="214" t="s">
        <v>134</v>
      </c>
      <c r="E208" s="42"/>
      <c r="F208" s="215" t="s">
        <v>315</v>
      </c>
      <c r="G208" s="42"/>
      <c r="H208" s="42"/>
      <c r="I208" s="216"/>
      <c r="J208" s="42"/>
      <c r="K208" s="42"/>
      <c r="L208" s="46"/>
      <c r="M208" s="217"/>
      <c r="N208" s="218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8" t="s">
        <v>134</v>
      </c>
      <c r="AU208" s="18" t="s">
        <v>85</v>
      </c>
    </row>
    <row r="209" s="2" customFormat="1">
      <c r="A209" s="40"/>
      <c r="B209" s="41"/>
      <c r="C209" s="42"/>
      <c r="D209" s="214" t="s">
        <v>136</v>
      </c>
      <c r="E209" s="42"/>
      <c r="F209" s="219" t="s">
        <v>316</v>
      </c>
      <c r="G209" s="42"/>
      <c r="H209" s="42"/>
      <c r="I209" s="216"/>
      <c r="J209" s="42"/>
      <c r="K209" s="42"/>
      <c r="L209" s="46"/>
      <c r="M209" s="217"/>
      <c r="N209" s="218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8" t="s">
        <v>136</v>
      </c>
      <c r="AU209" s="18" t="s">
        <v>85</v>
      </c>
    </row>
    <row r="210" s="14" customFormat="1">
      <c r="A210" s="14"/>
      <c r="B210" s="230"/>
      <c r="C210" s="231"/>
      <c r="D210" s="214" t="s">
        <v>148</v>
      </c>
      <c r="E210" s="232" t="s">
        <v>32</v>
      </c>
      <c r="F210" s="233" t="s">
        <v>317</v>
      </c>
      <c r="G210" s="231"/>
      <c r="H210" s="234">
        <v>27.559999999999999</v>
      </c>
      <c r="I210" s="235"/>
      <c r="J210" s="231"/>
      <c r="K210" s="231"/>
      <c r="L210" s="236"/>
      <c r="M210" s="237"/>
      <c r="N210" s="238"/>
      <c r="O210" s="238"/>
      <c r="P210" s="238"/>
      <c r="Q210" s="238"/>
      <c r="R210" s="238"/>
      <c r="S210" s="238"/>
      <c r="T210" s="23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0" t="s">
        <v>148</v>
      </c>
      <c r="AU210" s="240" t="s">
        <v>85</v>
      </c>
      <c r="AV210" s="14" t="s">
        <v>85</v>
      </c>
      <c r="AW210" s="14" t="s">
        <v>39</v>
      </c>
      <c r="AX210" s="14" t="s">
        <v>83</v>
      </c>
      <c r="AY210" s="240" t="s">
        <v>122</v>
      </c>
    </row>
    <row r="211" s="12" customFormat="1" ht="25.92" customHeight="1">
      <c r="A211" s="12"/>
      <c r="B211" s="185"/>
      <c r="C211" s="186"/>
      <c r="D211" s="187" t="s">
        <v>77</v>
      </c>
      <c r="E211" s="188" t="s">
        <v>318</v>
      </c>
      <c r="F211" s="188" t="s">
        <v>319</v>
      </c>
      <c r="G211" s="186"/>
      <c r="H211" s="186"/>
      <c r="I211" s="189"/>
      <c r="J211" s="190">
        <f>BK211</f>
        <v>0</v>
      </c>
      <c r="K211" s="186"/>
      <c r="L211" s="191"/>
      <c r="M211" s="192"/>
      <c r="N211" s="193"/>
      <c r="O211" s="193"/>
      <c r="P211" s="194">
        <f>P212+P219</f>
        <v>0</v>
      </c>
      <c r="Q211" s="193"/>
      <c r="R211" s="194">
        <f>R212+R219</f>
        <v>0</v>
      </c>
      <c r="S211" s="193"/>
      <c r="T211" s="195">
        <f>T212+T219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96" t="s">
        <v>164</v>
      </c>
      <c r="AT211" s="197" t="s">
        <v>77</v>
      </c>
      <c r="AU211" s="197" t="s">
        <v>78</v>
      </c>
      <c r="AY211" s="196" t="s">
        <v>122</v>
      </c>
      <c r="BK211" s="198">
        <f>BK212+BK219</f>
        <v>0</v>
      </c>
    </row>
    <row r="212" s="12" customFormat="1" ht="22.8" customHeight="1">
      <c r="A212" s="12"/>
      <c r="B212" s="185"/>
      <c r="C212" s="186"/>
      <c r="D212" s="187" t="s">
        <v>77</v>
      </c>
      <c r="E212" s="199" t="s">
        <v>320</v>
      </c>
      <c r="F212" s="199" t="s">
        <v>321</v>
      </c>
      <c r="G212" s="186"/>
      <c r="H212" s="186"/>
      <c r="I212" s="189"/>
      <c r="J212" s="200">
        <f>BK212</f>
        <v>0</v>
      </c>
      <c r="K212" s="186"/>
      <c r="L212" s="191"/>
      <c r="M212" s="192"/>
      <c r="N212" s="193"/>
      <c r="O212" s="193"/>
      <c r="P212" s="194">
        <f>SUM(P213:P218)</f>
        <v>0</v>
      </c>
      <c r="Q212" s="193"/>
      <c r="R212" s="194">
        <f>SUM(R213:R218)</f>
        <v>0</v>
      </c>
      <c r="S212" s="193"/>
      <c r="T212" s="195">
        <f>SUM(T213:T218)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96" t="s">
        <v>164</v>
      </c>
      <c r="AT212" s="197" t="s">
        <v>77</v>
      </c>
      <c r="AU212" s="197" t="s">
        <v>83</v>
      </c>
      <c r="AY212" s="196" t="s">
        <v>122</v>
      </c>
      <c r="BK212" s="198">
        <f>SUM(BK213:BK218)</f>
        <v>0</v>
      </c>
    </row>
    <row r="213" s="2" customFormat="1" ht="16.5" customHeight="1">
      <c r="A213" s="40"/>
      <c r="B213" s="41"/>
      <c r="C213" s="201" t="s">
        <v>322</v>
      </c>
      <c r="D213" s="201" t="s">
        <v>126</v>
      </c>
      <c r="E213" s="202" t="s">
        <v>323</v>
      </c>
      <c r="F213" s="203" t="s">
        <v>324</v>
      </c>
      <c r="G213" s="204" t="s">
        <v>325</v>
      </c>
      <c r="H213" s="205">
        <v>1</v>
      </c>
      <c r="I213" s="206"/>
      <c r="J213" s="207">
        <f>ROUND(I213*H213,2)</f>
        <v>0</v>
      </c>
      <c r="K213" s="203" t="s">
        <v>32</v>
      </c>
      <c r="L213" s="46"/>
      <c r="M213" s="208" t="s">
        <v>32</v>
      </c>
      <c r="N213" s="209" t="s">
        <v>49</v>
      </c>
      <c r="O213" s="86"/>
      <c r="P213" s="210">
        <f>O213*H213</f>
        <v>0</v>
      </c>
      <c r="Q213" s="210">
        <v>0</v>
      </c>
      <c r="R213" s="210">
        <f>Q213*H213</f>
        <v>0</v>
      </c>
      <c r="S213" s="210">
        <v>0</v>
      </c>
      <c r="T213" s="211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2" t="s">
        <v>326</v>
      </c>
      <c r="AT213" s="212" t="s">
        <v>126</v>
      </c>
      <c r="AU213" s="212" t="s">
        <v>85</v>
      </c>
      <c r="AY213" s="18" t="s">
        <v>122</v>
      </c>
      <c r="BE213" s="213">
        <f>IF(N213="základní",J213,0)</f>
        <v>0</v>
      </c>
      <c r="BF213" s="213">
        <f>IF(N213="snížená",J213,0)</f>
        <v>0</v>
      </c>
      <c r="BG213" s="213">
        <f>IF(N213="zákl. přenesená",J213,0)</f>
        <v>0</v>
      </c>
      <c r="BH213" s="213">
        <f>IF(N213="sníž. přenesená",J213,0)</f>
        <v>0</v>
      </c>
      <c r="BI213" s="213">
        <f>IF(N213="nulová",J213,0)</f>
        <v>0</v>
      </c>
      <c r="BJ213" s="18" t="s">
        <v>83</v>
      </c>
      <c r="BK213" s="213">
        <f>ROUND(I213*H213,2)</f>
        <v>0</v>
      </c>
      <c r="BL213" s="18" t="s">
        <v>326</v>
      </c>
      <c r="BM213" s="212" t="s">
        <v>327</v>
      </c>
    </row>
    <row r="214" s="2" customFormat="1">
      <c r="A214" s="40"/>
      <c r="B214" s="41"/>
      <c r="C214" s="42"/>
      <c r="D214" s="214" t="s">
        <v>134</v>
      </c>
      <c r="E214" s="42"/>
      <c r="F214" s="215" t="s">
        <v>324</v>
      </c>
      <c r="G214" s="42"/>
      <c r="H214" s="42"/>
      <c r="I214" s="216"/>
      <c r="J214" s="42"/>
      <c r="K214" s="42"/>
      <c r="L214" s="46"/>
      <c r="M214" s="217"/>
      <c r="N214" s="218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8" t="s">
        <v>134</v>
      </c>
      <c r="AU214" s="18" t="s">
        <v>85</v>
      </c>
    </row>
    <row r="215" s="2" customFormat="1">
      <c r="A215" s="40"/>
      <c r="B215" s="41"/>
      <c r="C215" s="42"/>
      <c r="D215" s="214" t="s">
        <v>138</v>
      </c>
      <c r="E215" s="42"/>
      <c r="F215" s="219" t="s">
        <v>328</v>
      </c>
      <c r="G215" s="42"/>
      <c r="H215" s="42"/>
      <c r="I215" s="216"/>
      <c r="J215" s="42"/>
      <c r="K215" s="42"/>
      <c r="L215" s="46"/>
      <c r="M215" s="217"/>
      <c r="N215" s="218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8" t="s">
        <v>138</v>
      </c>
      <c r="AU215" s="18" t="s">
        <v>85</v>
      </c>
    </row>
    <row r="216" s="2" customFormat="1" ht="16.5" customHeight="1">
      <c r="A216" s="40"/>
      <c r="B216" s="41"/>
      <c r="C216" s="201" t="s">
        <v>329</v>
      </c>
      <c r="D216" s="201" t="s">
        <v>126</v>
      </c>
      <c r="E216" s="202" t="s">
        <v>330</v>
      </c>
      <c r="F216" s="203" t="s">
        <v>331</v>
      </c>
      <c r="G216" s="204" t="s">
        <v>332</v>
      </c>
      <c r="H216" s="205">
        <v>1</v>
      </c>
      <c r="I216" s="206"/>
      <c r="J216" s="207">
        <f>ROUND(I216*H216,2)</f>
        <v>0</v>
      </c>
      <c r="K216" s="203" t="s">
        <v>333</v>
      </c>
      <c r="L216" s="46"/>
      <c r="M216" s="208" t="s">
        <v>32</v>
      </c>
      <c r="N216" s="209" t="s">
        <v>49</v>
      </c>
      <c r="O216" s="86"/>
      <c r="P216" s="210">
        <f>O216*H216</f>
        <v>0</v>
      </c>
      <c r="Q216" s="210">
        <v>0</v>
      </c>
      <c r="R216" s="210">
        <f>Q216*H216</f>
        <v>0</v>
      </c>
      <c r="S216" s="210">
        <v>0</v>
      </c>
      <c r="T216" s="211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2" t="s">
        <v>326</v>
      </c>
      <c r="AT216" s="212" t="s">
        <v>126</v>
      </c>
      <c r="AU216" s="212" t="s">
        <v>85</v>
      </c>
      <c r="AY216" s="18" t="s">
        <v>122</v>
      </c>
      <c r="BE216" s="213">
        <f>IF(N216="základní",J216,0)</f>
        <v>0</v>
      </c>
      <c r="BF216" s="213">
        <f>IF(N216="snížená",J216,0)</f>
        <v>0</v>
      </c>
      <c r="BG216" s="213">
        <f>IF(N216="zákl. přenesená",J216,0)</f>
        <v>0</v>
      </c>
      <c r="BH216" s="213">
        <f>IF(N216="sníž. přenesená",J216,0)</f>
        <v>0</v>
      </c>
      <c r="BI216" s="213">
        <f>IF(N216="nulová",J216,0)</f>
        <v>0</v>
      </c>
      <c r="BJ216" s="18" t="s">
        <v>83</v>
      </c>
      <c r="BK216" s="213">
        <f>ROUND(I216*H216,2)</f>
        <v>0</v>
      </c>
      <c r="BL216" s="18" t="s">
        <v>326</v>
      </c>
      <c r="BM216" s="212" t="s">
        <v>334</v>
      </c>
    </row>
    <row r="217" s="2" customFormat="1">
      <c r="A217" s="40"/>
      <c r="B217" s="41"/>
      <c r="C217" s="42"/>
      <c r="D217" s="214" t="s">
        <v>134</v>
      </c>
      <c r="E217" s="42"/>
      <c r="F217" s="215" t="s">
        <v>331</v>
      </c>
      <c r="G217" s="42"/>
      <c r="H217" s="42"/>
      <c r="I217" s="216"/>
      <c r="J217" s="42"/>
      <c r="K217" s="42"/>
      <c r="L217" s="46"/>
      <c r="M217" s="217"/>
      <c r="N217" s="218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8" t="s">
        <v>134</v>
      </c>
      <c r="AU217" s="18" t="s">
        <v>85</v>
      </c>
    </row>
    <row r="218" s="14" customFormat="1">
      <c r="A218" s="14"/>
      <c r="B218" s="230"/>
      <c r="C218" s="231"/>
      <c r="D218" s="214" t="s">
        <v>148</v>
      </c>
      <c r="E218" s="232" t="s">
        <v>32</v>
      </c>
      <c r="F218" s="233" t="s">
        <v>335</v>
      </c>
      <c r="G218" s="231"/>
      <c r="H218" s="234">
        <v>1</v>
      </c>
      <c r="I218" s="235"/>
      <c r="J218" s="231"/>
      <c r="K218" s="231"/>
      <c r="L218" s="236"/>
      <c r="M218" s="237"/>
      <c r="N218" s="238"/>
      <c r="O218" s="238"/>
      <c r="P218" s="238"/>
      <c r="Q218" s="238"/>
      <c r="R218" s="238"/>
      <c r="S218" s="238"/>
      <c r="T218" s="23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0" t="s">
        <v>148</v>
      </c>
      <c r="AU218" s="240" t="s">
        <v>85</v>
      </c>
      <c r="AV218" s="14" t="s">
        <v>85</v>
      </c>
      <c r="AW218" s="14" t="s">
        <v>39</v>
      </c>
      <c r="AX218" s="14" t="s">
        <v>83</v>
      </c>
      <c r="AY218" s="240" t="s">
        <v>122</v>
      </c>
    </row>
    <row r="219" s="12" customFormat="1" ht="22.8" customHeight="1">
      <c r="A219" s="12"/>
      <c r="B219" s="185"/>
      <c r="C219" s="186"/>
      <c r="D219" s="187" t="s">
        <v>77</v>
      </c>
      <c r="E219" s="199" t="s">
        <v>336</v>
      </c>
      <c r="F219" s="199" t="s">
        <v>337</v>
      </c>
      <c r="G219" s="186"/>
      <c r="H219" s="186"/>
      <c r="I219" s="189"/>
      <c r="J219" s="200">
        <f>BK219</f>
        <v>0</v>
      </c>
      <c r="K219" s="186"/>
      <c r="L219" s="191"/>
      <c r="M219" s="192"/>
      <c r="N219" s="193"/>
      <c r="O219" s="193"/>
      <c r="P219" s="194">
        <f>SUM(P220:P222)</f>
        <v>0</v>
      </c>
      <c r="Q219" s="193"/>
      <c r="R219" s="194">
        <f>SUM(R220:R222)</f>
        <v>0</v>
      </c>
      <c r="S219" s="193"/>
      <c r="T219" s="195">
        <f>SUM(T220:T222)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96" t="s">
        <v>164</v>
      </c>
      <c r="AT219" s="197" t="s">
        <v>77</v>
      </c>
      <c r="AU219" s="197" t="s">
        <v>83</v>
      </c>
      <c r="AY219" s="196" t="s">
        <v>122</v>
      </c>
      <c r="BK219" s="198">
        <f>SUM(BK220:BK222)</f>
        <v>0</v>
      </c>
    </row>
    <row r="220" s="2" customFormat="1" ht="16.5" customHeight="1">
      <c r="A220" s="40"/>
      <c r="B220" s="41"/>
      <c r="C220" s="201" t="s">
        <v>338</v>
      </c>
      <c r="D220" s="201" t="s">
        <v>126</v>
      </c>
      <c r="E220" s="202" t="s">
        <v>339</v>
      </c>
      <c r="F220" s="203" t="s">
        <v>337</v>
      </c>
      <c r="G220" s="204" t="s">
        <v>340</v>
      </c>
      <c r="H220" s="262"/>
      <c r="I220" s="206"/>
      <c r="J220" s="207">
        <f>ROUND(I220*H220,2)</f>
        <v>0</v>
      </c>
      <c r="K220" s="203" t="s">
        <v>333</v>
      </c>
      <c r="L220" s="46"/>
      <c r="M220" s="208" t="s">
        <v>32</v>
      </c>
      <c r="N220" s="209" t="s">
        <v>49</v>
      </c>
      <c r="O220" s="86"/>
      <c r="P220" s="210">
        <f>O220*H220</f>
        <v>0</v>
      </c>
      <c r="Q220" s="210">
        <v>0</v>
      </c>
      <c r="R220" s="210">
        <f>Q220*H220</f>
        <v>0</v>
      </c>
      <c r="S220" s="210">
        <v>0</v>
      </c>
      <c r="T220" s="211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2" t="s">
        <v>326</v>
      </c>
      <c r="AT220" s="212" t="s">
        <v>126</v>
      </c>
      <c r="AU220" s="212" t="s">
        <v>85</v>
      </c>
      <c r="AY220" s="18" t="s">
        <v>122</v>
      </c>
      <c r="BE220" s="213">
        <f>IF(N220="základní",J220,0)</f>
        <v>0</v>
      </c>
      <c r="BF220" s="213">
        <f>IF(N220="snížená",J220,0)</f>
        <v>0</v>
      </c>
      <c r="BG220" s="213">
        <f>IF(N220="zákl. přenesená",J220,0)</f>
        <v>0</v>
      </c>
      <c r="BH220" s="213">
        <f>IF(N220="sníž. přenesená",J220,0)</f>
        <v>0</v>
      </c>
      <c r="BI220" s="213">
        <f>IF(N220="nulová",J220,0)</f>
        <v>0</v>
      </c>
      <c r="BJ220" s="18" t="s">
        <v>83</v>
      </c>
      <c r="BK220" s="213">
        <f>ROUND(I220*H220,2)</f>
        <v>0</v>
      </c>
      <c r="BL220" s="18" t="s">
        <v>326</v>
      </c>
      <c r="BM220" s="212" t="s">
        <v>341</v>
      </c>
    </row>
    <row r="221" s="2" customFormat="1">
      <c r="A221" s="40"/>
      <c r="B221" s="41"/>
      <c r="C221" s="42"/>
      <c r="D221" s="214" t="s">
        <v>134</v>
      </c>
      <c r="E221" s="42"/>
      <c r="F221" s="215" t="s">
        <v>337</v>
      </c>
      <c r="G221" s="42"/>
      <c r="H221" s="42"/>
      <c r="I221" s="216"/>
      <c r="J221" s="42"/>
      <c r="K221" s="42"/>
      <c r="L221" s="46"/>
      <c r="M221" s="217"/>
      <c r="N221" s="218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8" t="s">
        <v>134</v>
      </c>
      <c r="AU221" s="18" t="s">
        <v>85</v>
      </c>
    </row>
    <row r="222" s="2" customFormat="1">
      <c r="A222" s="40"/>
      <c r="B222" s="41"/>
      <c r="C222" s="42"/>
      <c r="D222" s="214" t="s">
        <v>138</v>
      </c>
      <c r="E222" s="42"/>
      <c r="F222" s="219" t="s">
        <v>342</v>
      </c>
      <c r="G222" s="42"/>
      <c r="H222" s="42"/>
      <c r="I222" s="216"/>
      <c r="J222" s="42"/>
      <c r="K222" s="42"/>
      <c r="L222" s="46"/>
      <c r="M222" s="263"/>
      <c r="N222" s="264"/>
      <c r="O222" s="265"/>
      <c r="P222" s="265"/>
      <c r="Q222" s="265"/>
      <c r="R222" s="265"/>
      <c r="S222" s="265"/>
      <c r="T222" s="266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8" t="s">
        <v>138</v>
      </c>
      <c r="AU222" s="18" t="s">
        <v>85</v>
      </c>
    </row>
    <row r="223" s="2" customFormat="1" ht="6.96" customHeight="1">
      <c r="A223" s="40"/>
      <c r="B223" s="61"/>
      <c r="C223" s="62"/>
      <c r="D223" s="62"/>
      <c r="E223" s="62"/>
      <c r="F223" s="62"/>
      <c r="G223" s="62"/>
      <c r="H223" s="62"/>
      <c r="I223" s="62"/>
      <c r="J223" s="62"/>
      <c r="K223" s="62"/>
      <c r="L223" s="46"/>
      <c r="M223" s="40"/>
      <c r="O223" s="40"/>
      <c r="P223" s="40"/>
      <c r="Q223" s="40"/>
      <c r="R223" s="40"/>
      <c r="S223" s="40"/>
      <c r="T223" s="40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</row>
  </sheetData>
  <sheetProtection sheet="1" autoFilter="0" formatColumns="0" formatRows="0" objects="1" scenarios="1" spinCount="100000" saltValue="rlDAM//3a6/B33hCbP39KoFb+OQbQoys4Zl85o8GFGJH+3A6AvFODn1iegRRfCEI6UwYKFKnGy/sl+sqTY69sg==" hashValue="u5DzoLQWl1qdJDs5+kHH+6pRayXfKSmZAiHJ9sAfLOJ+Jo4hLi9f2CG1rS++q4d2Tcm5HjkuJVUOCjrNSKGKhw==" algorithmName="SHA-512" password="CC35"/>
  <autoFilter ref="C88:K222"/>
  <mergeCells count="6">
    <mergeCell ref="E7:H7"/>
    <mergeCell ref="E16:H16"/>
    <mergeCell ref="E25:H25"/>
    <mergeCell ref="E46:H46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7" customWidth="1"/>
    <col min="2" max="2" width="1.667969" style="267" customWidth="1"/>
    <col min="3" max="4" width="5" style="267" customWidth="1"/>
    <col min="5" max="5" width="11.66016" style="267" customWidth="1"/>
    <col min="6" max="6" width="9.160156" style="267" customWidth="1"/>
    <col min="7" max="7" width="5" style="267" customWidth="1"/>
    <col min="8" max="8" width="77.83203" style="267" customWidth="1"/>
    <col min="9" max="10" width="20" style="267" customWidth="1"/>
    <col min="11" max="11" width="1.667969" style="267" customWidth="1"/>
  </cols>
  <sheetData>
    <row r="1" s="1" customFormat="1" ht="37.5" customHeight="1"/>
    <row r="2" s="1" customFormat="1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="16" customFormat="1" ht="45" customHeight="1">
      <c r="B3" s="271"/>
      <c r="C3" s="272" t="s">
        <v>343</v>
      </c>
      <c r="D3" s="272"/>
      <c r="E3" s="272"/>
      <c r="F3" s="272"/>
      <c r="G3" s="272"/>
      <c r="H3" s="272"/>
      <c r="I3" s="272"/>
      <c r="J3" s="272"/>
      <c r="K3" s="273"/>
    </row>
    <row r="4" s="1" customFormat="1" ht="25.5" customHeight="1">
      <c r="B4" s="274"/>
      <c r="C4" s="275" t="s">
        <v>344</v>
      </c>
      <c r="D4" s="275"/>
      <c r="E4" s="275"/>
      <c r="F4" s="275"/>
      <c r="G4" s="275"/>
      <c r="H4" s="275"/>
      <c r="I4" s="275"/>
      <c r="J4" s="275"/>
      <c r="K4" s="276"/>
    </row>
    <row r="5" s="1" customFormat="1" ht="5.25" customHeight="1">
      <c r="B5" s="274"/>
      <c r="C5" s="277"/>
      <c r="D5" s="277"/>
      <c r="E5" s="277"/>
      <c r="F5" s="277"/>
      <c r="G5" s="277"/>
      <c r="H5" s="277"/>
      <c r="I5" s="277"/>
      <c r="J5" s="277"/>
      <c r="K5" s="276"/>
    </row>
    <row r="6" s="1" customFormat="1" ht="15" customHeight="1">
      <c r="B6" s="274"/>
      <c r="C6" s="278" t="s">
        <v>345</v>
      </c>
      <c r="D6" s="278"/>
      <c r="E6" s="278"/>
      <c r="F6" s="278"/>
      <c r="G6" s="278"/>
      <c r="H6" s="278"/>
      <c r="I6" s="278"/>
      <c r="J6" s="278"/>
      <c r="K6" s="276"/>
    </row>
    <row r="7" s="1" customFormat="1" ht="15" customHeight="1">
      <c r="B7" s="279"/>
      <c r="C7" s="278" t="s">
        <v>346</v>
      </c>
      <c r="D7" s="278"/>
      <c r="E7" s="278"/>
      <c r="F7" s="278"/>
      <c r="G7" s="278"/>
      <c r="H7" s="278"/>
      <c r="I7" s="278"/>
      <c r="J7" s="278"/>
      <c r="K7" s="276"/>
    </row>
    <row r="8" s="1" customFormat="1" ht="12.75" customHeight="1">
      <c r="B8" s="279"/>
      <c r="C8" s="278"/>
      <c r="D8" s="278"/>
      <c r="E8" s="278"/>
      <c r="F8" s="278"/>
      <c r="G8" s="278"/>
      <c r="H8" s="278"/>
      <c r="I8" s="278"/>
      <c r="J8" s="278"/>
      <c r="K8" s="276"/>
    </row>
    <row r="9" s="1" customFormat="1" ht="15" customHeight="1">
      <c r="B9" s="279"/>
      <c r="C9" s="278" t="s">
        <v>347</v>
      </c>
      <c r="D9" s="278"/>
      <c r="E9" s="278"/>
      <c r="F9" s="278"/>
      <c r="G9" s="278"/>
      <c r="H9" s="278"/>
      <c r="I9" s="278"/>
      <c r="J9" s="278"/>
      <c r="K9" s="276"/>
    </row>
    <row r="10" s="1" customFormat="1" ht="15" customHeight="1">
      <c r="B10" s="279"/>
      <c r="C10" s="278"/>
      <c r="D10" s="278" t="s">
        <v>348</v>
      </c>
      <c r="E10" s="278"/>
      <c r="F10" s="278"/>
      <c r="G10" s="278"/>
      <c r="H10" s="278"/>
      <c r="I10" s="278"/>
      <c r="J10" s="278"/>
      <c r="K10" s="276"/>
    </row>
    <row r="11" s="1" customFormat="1" ht="15" customHeight="1">
      <c r="B11" s="279"/>
      <c r="C11" s="280"/>
      <c r="D11" s="278" t="s">
        <v>349</v>
      </c>
      <c r="E11" s="278"/>
      <c r="F11" s="278"/>
      <c r="G11" s="278"/>
      <c r="H11" s="278"/>
      <c r="I11" s="278"/>
      <c r="J11" s="278"/>
      <c r="K11" s="276"/>
    </row>
    <row r="12" s="1" customFormat="1" ht="15" customHeight="1">
      <c r="B12" s="279"/>
      <c r="C12" s="280"/>
      <c r="D12" s="278"/>
      <c r="E12" s="278"/>
      <c r="F12" s="278"/>
      <c r="G12" s="278"/>
      <c r="H12" s="278"/>
      <c r="I12" s="278"/>
      <c r="J12" s="278"/>
      <c r="K12" s="276"/>
    </row>
    <row r="13" s="1" customFormat="1" ht="15" customHeight="1">
      <c r="B13" s="279"/>
      <c r="C13" s="280"/>
      <c r="D13" s="281" t="s">
        <v>350</v>
      </c>
      <c r="E13" s="278"/>
      <c r="F13" s="278"/>
      <c r="G13" s="278"/>
      <c r="H13" s="278"/>
      <c r="I13" s="278"/>
      <c r="J13" s="278"/>
      <c r="K13" s="276"/>
    </row>
    <row r="14" s="1" customFormat="1" ht="12.75" customHeight="1">
      <c r="B14" s="279"/>
      <c r="C14" s="280"/>
      <c r="D14" s="280"/>
      <c r="E14" s="280"/>
      <c r="F14" s="280"/>
      <c r="G14" s="280"/>
      <c r="H14" s="280"/>
      <c r="I14" s="280"/>
      <c r="J14" s="280"/>
      <c r="K14" s="276"/>
    </row>
    <row r="15" s="1" customFormat="1" ht="15" customHeight="1">
      <c r="B15" s="279"/>
      <c r="C15" s="280"/>
      <c r="D15" s="278" t="s">
        <v>351</v>
      </c>
      <c r="E15" s="278"/>
      <c r="F15" s="278"/>
      <c r="G15" s="278"/>
      <c r="H15" s="278"/>
      <c r="I15" s="278"/>
      <c r="J15" s="278"/>
      <c r="K15" s="276"/>
    </row>
    <row r="16" s="1" customFormat="1" ht="15" customHeight="1">
      <c r="B16" s="279"/>
      <c r="C16" s="280"/>
      <c r="D16" s="278" t="s">
        <v>352</v>
      </c>
      <c r="E16" s="278"/>
      <c r="F16" s="278"/>
      <c r="G16" s="278"/>
      <c r="H16" s="278"/>
      <c r="I16" s="278"/>
      <c r="J16" s="278"/>
      <c r="K16" s="276"/>
    </row>
    <row r="17" s="1" customFormat="1" ht="15" customHeight="1">
      <c r="B17" s="279"/>
      <c r="C17" s="280"/>
      <c r="D17" s="278" t="s">
        <v>353</v>
      </c>
      <c r="E17" s="278"/>
      <c r="F17" s="278"/>
      <c r="G17" s="278"/>
      <c r="H17" s="278"/>
      <c r="I17" s="278"/>
      <c r="J17" s="278"/>
      <c r="K17" s="276"/>
    </row>
    <row r="18" s="1" customFormat="1" ht="15" customHeight="1">
      <c r="B18" s="279"/>
      <c r="C18" s="280"/>
      <c r="D18" s="280"/>
      <c r="E18" s="282" t="s">
        <v>82</v>
      </c>
      <c r="F18" s="278" t="s">
        <v>354</v>
      </c>
      <c r="G18" s="278"/>
      <c r="H18" s="278"/>
      <c r="I18" s="278"/>
      <c r="J18" s="278"/>
      <c r="K18" s="276"/>
    </row>
    <row r="19" s="1" customFormat="1" ht="15" customHeight="1">
      <c r="B19" s="279"/>
      <c r="C19" s="280"/>
      <c r="D19" s="280"/>
      <c r="E19" s="282" t="s">
        <v>355</v>
      </c>
      <c r="F19" s="278" t="s">
        <v>356</v>
      </c>
      <c r="G19" s="278"/>
      <c r="H19" s="278"/>
      <c r="I19" s="278"/>
      <c r="J19" s="278"/>
      <c r="K19" s="276"/>
    </row>
    <row r="20" s="1" customFormat="1" ht="15" customHeight="1">
      <c r="B20" s="279"/>
      <c r="C20" s="280"/>
      <c r="D20" s="280"/>
      <c r="E20" s="282" t="s">
        <v>357</v>
      </c>
      <c r="F20" s="278" t="s">
        <v>358</v>
      </c>
      <c r="G20" s="278"/>
      <c r="H20" s="278"/>
      <c r="I20" s="278"/>
      <c r="J20" s="278"/>
      <c r="K20" s="276"/>
    </row>
    <row r="21" s="1" customFormat="1" ht="15" customHeight="1">
      <c r="B21" s="279"/>
      <c r="C21" s="280"/>
      <c r="D21" s="280"/>
      <c r="E21" s="282" t="s">
        <v>359</v>
      </c>
      <c r="F21" s="278" t="s">
        <v>360</v>
      </c>
      <c r="G21" s="278"/>
      <c r="H21" s="278"/>
      <c r="I21" s="278"/>
      <c r="J21" s="278"/>
      <c r="K21" s="276"/>
    </row>
    <row r="22" s="1" customFormat="1" ht="15" customHeight="1">
      <c r="B22" s="279"/>
      <c r="C22" s="280"/>
      <c r="D22" s="280"/>
      <c r="E22" s="282" t="s">
        <v>361</v>
      </c>
      <c r="F22" s="278" t="s">
        <v>362</v>
      </c>
      <c r="G22" s="278"/>
      <c r="H22" s="278"/>
      <c r="I22" s="278"/>
      <c r="J22" s="278"/>
      <c r="K22" s="276"/>
    </row>
    <row r="23" s="1" customFormat="1" ht="15" customHeight="1">
      <c r="B23" s="279"/>
      <c r="C23" s="280"/>
      <c r="D23" s="280"/>
      <c r="E23" s="282" t="s">
        <v>363</v>
      </c>
      <c r="F23" s="278" t="s">
        <v>364</v>
      </c>
      <c r="G23" s="278"/>
      <c r="H23" s="278"/>
      <c r="I23" s="278"/>
      <c r="J23" s="278"/>
      <c r="K23" s="276"/>
    </row>
    <row r="24" s="1" customFormat="1" ht="12.75" customHeight="1">
      <c r="B24" s="279"/>
      <c r="C24" s="280"/>
      <c r="D24" s="280"/>
      <c r="E24" s="280"/>
      <c r="F24" s="280"/>
      <c r="G24" s="280"/>
      <c r="H24" s="280"/>
      <c r="I24" s="280"/>
      <c r="J24" s="280"/>
      <c r="K24" s="276"/>
    </row>
    <row r="25" s="1" customFormat="1" ht="15" customHeight="1">
      <c r="B25" s="279"/>
      <c r="C25" s="278" t="s">
        <v>365</v>
      </c>
      <c r="D25" s="278"/>
      <c r="E25" s="278"/>
      <c r="F25" s="278"/>
      <c r="G25" s="278"/>
      <c r="H25" s="278"/>
      <c r="I25" s="278"/>
      <c r="J25" s="278"/>
      <c r="K25" s="276"/>
    </row>
    <row r="26" s="1" customFormat="1" ht="15" customHeight="1">
      <c r="B26" s="279"/>
      <c r="C26" s="278" t="s">
        <v>366</v>
      </c>
      <c r="D26" s="278"/>
      <c r="E26" s="278"/>
      <c r="F26" s="278"/>
      <c r="G26" s="278"/>
      <c r="H26" s="278"/>
      <c r="I26" s="278"/>
      <c r="J26" s="278"/>
      <c r="K26" s="276"/>
    </row>
    <row r="27" s="1" customFormat="1" ht="15" customHeight="1">
      <c r="B27" s="279"/>
      <c r="C27" s="278"/>
      <c r="D27" s="278" t="s">
        <v>367</v>
      </c>
      <c r="E27" s="278"/>
      <c r="F27" s="278"/>
      <c r="G27" s="278"/>
      <c r="H27" s="278"/>
      <c r="I27" s="278"/>
      <c r="J27" s="278"/>
      <c r="K27" s="276"/>
    </row>
    <row r="28" s="1" customFormat="1" ht="15" customHeight="1">
      <c r="B28" s="279"/>
      <c r="C28" s="280"/>
      <c r="D28" s="278" t="s">
        <v>368</v>
      </c>
      <c r="E28" s="278"/>
      <c r="F28" s="278"/>
      <c r="G28" s="278"/>
      <c r="H28" s="278"/>
      <c r="I28" s="278"/>
      <c r="J28" s="278"/>
      <c r="K28" s="276"/>
    </row>
    <row r="29" s="1" customFormat="1" ht="12.75" customHeight="1">
      <c r="B29" s="279"/>
      <c r="C29" s="280"/>
      <c r="D29" s="280"/>
      <c r="E29" s="280"/>
      <c r="F29" s="280"/>
      <c r="G29" s="280"/>
      <c r="H29" s="280"/>
      <c r="I29" s="280"/>
      <c r="J29" s="280"/>
      <c r="K29" s="276"/>
    </row>
    <row r="30" s="1" customFormat="1" ht="15" customHeight="1">
      <c r="B30" s="279"/>
      <c r="C30" s="280"/>
      <c r="D30" s="278" t="s">
        <v>369</v>
      </c>
      <c r="E30" s="278"/>
      <c r="F30" s="278"/>
      <c r="G30" s="278"/>
      <c r="H30" s="278"/>
      <c r="I30" s="278"/>
      <c r="J30" s="278"/>
      <c r="K30" s="276"/>
    </row>
    <row r="31" s="1" customFormat="1" ht="15" customHeight="1">
      <c r="B31" s="279"/>
      <c r="C31" s="280"/>
      <c r="D31" s="278" t="s">
        <v>370</v>
      </c>
      <c r="E31" s="278"/>
      <c r="F31" s="278"/>
      <c r="G31" s="278"/>
      <c r="H31" s="278"/>
      <c r="I31" s="278"/>
      <c r="J31" s="278"/>
      <c r="K31" s="276"/>
    </row>
    <row r="32" s="1" customFormat="1" ht="12.75" customHeight="1">
      <c r="B32" s="279"/>
      <c r="C32" s="280"/>
      <c r="D32" s="280"/>
      <c r="E32" s="280"/>
      <c r="F32" s="280"/>
      <c r="G32" s="280"/>
      <c r="H32" s="280"/>
      <c r="I32" s="280"/>
      <c r="J32" s="280"/>
      <c r="K32" s="276"/>
    </row>
    <row r="33" s="1" customFormat="1" ht="15" customHeight="1">
      <c r="B33" s="279"/>
      <c r="C33" s="280"/>
      <c r="D33" s="278" t="s">
        <v>371</v>
      </c>
      <c r="E33" s="278"/>
      <c r="F33" s="278"/>
      <c r="G33" s="278"/>
      <c r="H33" s="278"/>
      <c r="I33" s="278"/>
      <c r="J33" s="278"/>
      <c r="K33" s="276"/>
    </row>
    <row r="34" s="1" customFormat="1" ht="15" customHeight="1">
      <c r="B34" s="279"/>
      <c r="C34" s="280"/>
      <c r="D34" s="278" t="s">
        <v>372</v>
      </c>
      <c r="E34" s="278"/>
      <c r="F34" s="278"/>
      <c r="G34" s="278"/>
      <c r="H34" s="278"/>
      <c r="I34" s="278"/>
      <c r="J34" s="278"/>
      <c r="K34" s="276"/>
    </row>
    <row r="35" s="1" customFormat="1" ht="15" customHeight="1">
      <c r="B35" s="279"/>
      <c r="C35" s="280"/>
      <c r="D35" s="278" t="s">
        <v>373</v>
      </c>
      <c r="E35" s="278"/>
      <c r="F35" s="278"/>
      <c r="G35" s="278"/>
      <c r="H35" s="278"/>
      <c r="I35" s="278"/>
      <c r="J35" s="278"/>
      <c r="K35" s="276"/>
    </row>
    <row r="36" s="1" customFormat="1" ht="15" customHeight="1">
      <c r="B36" s="279"/>
      <c r="C36" s="280"/>
      <c r="D36" s="278"/>
      <c r="E36" s="281" t="s">
        <v>108</v>
      </c>
      <c r="F36" s="278"/>
      <c r="G36" s="278" t="s">
        <v>374</v>
      </c>
      <c r="H36" s="278"/>
      <c r="I36" s="278"/>
      <c r="J36" s="278"/>
      <c r="K36" s="276"/>
    </row>
    <row r="37" s="1" customFormat="1" ht="30.75" customHeight="1">
      <c r="B37" s="279"/>
      <c r="C37" s="280"/>
      <c r="D37" s="278"/>
      <c r="E37" s="281" t="s">
        <v>375</v>
      </c>
      <c r="F37" s="278"/>
      <c r="G37" s="278" t="s">
        <v>376</v>
      </c>
      <c r="H37" s="278"/>
      <c r="I37" s="278"/>
      <c r="J37" s="278"/>
      <c r="K37" s="276"/>
    </row>
    <row r="38" s="1" customFormat="1" ht="15" customHeight="1">
      <c r="B38" s="279"/>
      <c r="C38" s="280"/>
      <c r="D38" s="278"/>
      <c r="E38" s="281" t="s">
        <v>59</v>
      </c>
      <c r="F38" s="278"/>
      <c r="G38" s="278" t="s">
        <v>377</v>
      </c>
      <c r="H38" s="278"/>
      <c r="I38" s="278"/>
      <c r="J38" s="278"/>
      <c r="K38" s="276"/>
    </row>
    <row r="39" s="1" customFormat="1" ht="15" customHeight="1">
      <c r="B39" s="279"/>
      <c r="C39" s="280"/>
      <c r="D39" s="278"/>
      <c r="E39" s="281" t="s">
        <v>60</v>
      </c>
      <c r="F39" s="278"/>
      <c r="G39" s="278" t="s">
        <v>378</v>
      </c>
      <c r="H39" s="278"/>
      <c r="I39" s="278"/>
      <c r="J39" s="278"/>
      <c r="K39" s="276"/>
    </row>
    <row r="40" s="1" customFormat="1" ht="15" customHeight="1">
      <c r="B40" s="279"/>
      <c r="C40" s="280"/>
      <c r="D40" s="278"/>
      <c r="E40" s="281" t="s">
        <v>109</v>
      </c>
      <c r="F40" s="278"/>
      <c r="G40" s="278" t="s">
        <v>379</v>
      </c>
      <c r="H40" s="278"/>
      <c r="I40" s="278"/>
      <c r="J40" s="278"/>
      <c r="K40" s="276"/>
    </row>
    <row r="41" s="1" customFormat="1" ht="15" customHeight="1">
      <c r="B41" s="279"/>
      <c r="C41" s="280"/>
      <c r="D41" s="278"/>
      <c r="E41" s="281" t="s">
        <v>110</v>
      </c>
      <c r="F41" s="278"/>
      <c r="G41" s="278" t="s">
        <v>380</v>
      </c>
      <c r="H41" s="278"/>
      <c r="I41" s="278"/>
      <c r="J41" s="278"/>
      <c r="K41" s="276"/>
    </row>
    <row r="42" s="1" customFormat="1" ht="15" customHeight="1">
      <c r="B42" s="279"/>
      <c r="C42" s="280"/>
      <c r="D42" s="278"/>
      <c r="E42" s="281" t="s">
        <v>381</v>
      </c>
      <c r="F42" s="278"/>
      <c r="G42" s="278" t="s">
        <v>382</v>
      </c>
      <c r="H42" s="278"/>
      <c r="I42" s="278"/>
      <c r="J42" s="278"/>
      <c r="K42" s="276"/>
    </row>
    <row r="43" s="1" customFormat="1" ht="15" customHeight="1">
      <c r="B43" s="279"/>
      <c r="C43" s="280"/>
      <c r="D43" s="278"/>
      <c r="E43" s="281"/>
      <c r="F43" s="278"/>
      <c r="G43" s="278" t="s">
        <v>383</v>
      </c>
      <c r="H43" s="278"/>
      <c r="I43" s="278"/>
      <c r="J43" s="278"/>
      <c r="K43" s="276"/>
    </row>
    <row r="44" s="1" customFormat="1" ht="15" customHeight="1">
      <c r="B44" s="279"/>
      <c r="C44" s="280"/>
      <c r="D44" s="278"/>
      <c r="E44" s="281" t="s">
        <v>384</v>
      </c>
      <c r="F44" s="278"/>
      <c r="G44" s="278" t="s">
        <v>385</v>
      </c>
      <c r="H44" s="278"/>
      <c r="I44" s="278"/>
      <c r="J44" s="278"/>
      <c r="K44" s="276"/>
    </row>
    <row r="45" s="1" customFormat="1" ht="15" customHeight="1">
      <c r="B45" s="279"/>
      <c r="C45" s="280"/>
      <c r="D45" s="278"/>
      <c r="E45" s="281" t="s">
        <v>112</v>
      </c>
      <c r="F45" s="278"/>
      <c r="G45" s="278" t="s">
        <v>386</v>
      </c>
      <c r="H45" s="278"/>
      <c r="I45" s="278"/>
      <c r="J45" s="278"/>
      <c r="K45" s="276"/>
    </row>
    <row r="46" s="1" customFormat="1" ht="12.75" customHeight="1">
      <c r="B46" s="279"/>
      <c r="C46" s="280"/>
      <c r="D46" s="278"/>
      <c r="E46" s="278"/>
      <c r="F46" s="278"/>
      <c r="G46" s="278"/>
      <c r="H46" s="278"/>
      <c r="I46" s="278"/>
      <c r="J46" s="278"/>
      <c r="K46" s="276"/>
    </row>
    <row r="47" s="1" customFormat="1" ht="15" customHeight="1">
      <c r="B47" s="279"/>
      <c r="C47" s="280"/>
      <c r="D47" s="278" t="s">
        <v>387</v>
      </c>
      <c r="E47" s="278"/>
      <c r="F47" s="278"/>
      <c r="G47" s="278"/>
      <c r="H47" s="278"/>
      <c r="I47" s="278"/>
      <c r="J47" s="278"/>
      <c r="K47" s="276"/>
    </row>
    <row r="48" s="1" customFormat="1" ht="15" customHeight="1">
      <c r="B48" s="279"/>
      <c r="C48" s="280"/>
      <c r="D48" s="280"/>
      <c r="E48" s="278" t="s">
        <v>388</v>
      </c>
      <c r="F48" s="278"/>
      <c r="G48" s="278"/>
      <c r="H48" s="278"/>
      <c r="I48" s="278"/>
      <c r="J48" s="278"/>
      <c r="K48" s="276"/>
    </row>
    <row r="49" s="1" customFormat="1" ht="15" customHeight="1">
      <c r="B49" s="279"/>
      <c r="C49" s="280"/>
      <c r="D49" s="280"/>
      <c r="E49" s="278" t="s">
        <v>389</v>
      </c>
      <c r="F49" s="278"/>
      <c r="G49" s="278"/>
      <c r="H49" s="278"/>
      <c r="I49" s="278"/>
      <c r="J49" s="278"/>
      <c r="K49" s="276"/>
    </row>
    <row r="50" s="1" customFormat="1" ht="15" customHeight="1">
      <c r="B50" s="279"/>
      <c r="C50" s="280"/>
      <c r="D50" s="280"/>
      <c r="E50" s="278" t="s">
        <v>390</v>
      </c>
      <c r="F50" s="278"/>
      <c r="G50" s="278"/>
      <c r="H50" s="278"/>
      <c r="I50" s="278"/>
      <c r="J50" s="278"/>
      <c r="K50" s="276"/>
    </row>
    <row r="51" s="1" customFormat="1" ht="15" customHeight="1">
      <c r="B51" s="279"/>
      <c r="C51" s="280"/>
      <c r="D51" s="278" t="s">
        <v>391</v>
      </c>
      <c r="E51" s="278"/>
      <c r="F51" s="278"/>
      <c r="G51" s="278"/>
      <c r="H51" s="278"/>
      <c r="I51" s="278"/>
      <c r="J51" s="278"/>
      <c r="K51" s="276"/>
    </row>
    <row r="52" s="1" customFormat="1" ht="25.5" customHeight="1">
      <c r="B52" s="274"/>
      <c r="C52" s="275" t="s">
        <v>392</v>
      </c>
      <c r="D52" s="275"/>
      <c r="E52" s="275"/>
      <c r="F52" s="275"/>
      <c r="G52" s="275"/>
      <c r="H52" s="275"/>
      <c r="I52" s="275"/>
      <c r="J52" s="275"/>
      <c r="K52" s="276"/>
    </row>
    <row r="53" s="1" customFormat="1" ht="5.25" customHeight="1">
      <c r="B53" s="274"/>
      <c r="C53" s="277"/>
      <c r="D53" s="277"/>
      <c r="E53" s="277"/>
      <c r="F53" s="277"/>
      <c r="G53" s="277"/>
      <c r="H53" s="277"/>
      <c r="I53" s="277"/>
      <c r="J53" s="277"/>
      <c r="K53" s="276"/>
    </row>
    <row r="54" s="1" customFormat="1" ht="15" customHeight="1">
      <c r="B54" s="274"/>
      <c r="C54" s="278" t="s">
        <v>393</v>
      </c>
      <c r="D54" s="278"/>
      <c r="E54" s="278"/>
      <c r="F54" s="278"/>
      <c r="G54" s="278"/>
      <c r="H54" s="278"/>
      <c r="I54" s="278"/>
      <c r="J54" s="278"/>
      <c r="K54" s="276"/>
    </row>
    <row r="55" s="1" customFormat="1" ht="15" customHeight="1">
      <c r="B55" s="274"/>
      <c r="C55" s="278" t="s">
        <v>394</v>
      </c>
      <c r="D55" s="278"/>
      <c r="E55" s="278"/>
      <c r="F55" s="278"/>
      <c r="G55" s="278"/>
      <c r="H55" s="278"/>
      <c r="I55" s="278"/>
      <c r="J55" s="278"/>
      <c r="K55" s="276"/>
    </row>
    <row r="56" s="1" customFormat="1" ht="12.75" customHeight="1">
      <c r="B56" s="274"/>
      <c r="C56" s="278"/>
      <c r="D56" s="278"/>
      <c r="E56" s="278"/>
      <c r="F56" s="278"/>
      <c r="G56" s="278"/>
      <c r="H56" s="278"/>
      <c r="I56" s="278"/>
      <c r="J56" s="278"/>
      <c r="K56" s="276"/>
    </row>
    <row r="57" s="1" customFormat="1" ht="15" customHeight="1">
      <c r="B57" s="274"/>
      <c r="C57" s="278" t="s">
        <v>395</v>
      </c>
      <c r="D57" s="278"/>
      <c r="E57" s="278"/>
      <c r="F57" s="278"/>
      <c r="G57" s="278"/>
      <c r="H57" s="278"/>
      <c r="I57" s="278"/>
      <c r="J57" s="278"/>
      <c r="K57" s="276"/>
    </row>
    <row r="58" s="1" customFormat="1" ht="15" customHeight="1">
      <c r="B58" s="274"/>
      <c r="C58" s="280"/>
      <c r="D58" s="278" t="s">
        <v>396</v>
      </c>
      <c r="E58" s="278"/>
      <c r="F58" s="278"/>
      <c r="G58" s="278"/>
      <c r="H58" s="278"/>
      <c r="I58" s="278"/>
      <c r="J58" s="278"/>
      <c r="K58" s="276"/>
    </row>
    <row r="59" s="1" customFormat="1" ht="15" customHeight="1">
      <c r="B59" s="274"/>
      <c r="C59" s="280"/>
      <c r="D59" s="278" t="s">
        <v>397</v>
      </c>
      <c r="E59" s="278"/>
      <c r="F59" s="278"/>
      <c r="G59" s="278"/>
      <c r="H59" s="278"/>
      <c r="I59" s="278"/>
      <c r="J59" s="278"/>
      <c r="K59" s="276"/>
    </row>
    <row r="60" s="1" customFormat="1" ht="15" customHeight="1">
      <c r="B60" s="274"/>
      <c r="C60" s="280"/>
      <c r="D60" s="278" t="s">
        <v>398</v>
      </c>
      <c r="E60" s="278"/>
      <c r="F60" s="278"/>
      <c r="G60" s="278"/>
      <c r="H60" s="278"/>
      <c r="I60" s="278"/>
      <c r="J60" s="278"/>
      <c r="K60" s="276"/>
    </row>
    <row r="61" s="1" customFormat="1" ht="15" customHeight="1">
      <c r="B61" s="274"/>
      <c r="C61" s="280"/>
      <c r="D61" s="278" t="s">
        <v>399</v>
      </c>
      <c r="E61" s="278"/>
      <c r="F61" s="278"/>
      <c r="G61" s="278"/>
      <c r="H61" s="278"/>
      <c r="I61" s="278"/>
      <c r="J61" s="278"/>
      <c r="K61" s="276"/>
    </row>
    <row r="62" s="1" customFormat="1" ht="15" customHeight="1">
      <c r="B62" s="274"/>
      <c r="C62" s="280"/>
      <c r="D62" s="283" t="s">
        <v>400</v>
      </c>
      <c r="E62" s="283"/>
      <c r="F62" s="283"/>
      <c r="G62" s="283"/>
      <c r="H62" s="283"/>
      <c r="I62" s="283"/>
      <c r="J62" s="283"/>
      <c r="K62" s="276"/>
    </row>
    <row r="63" s="1" customFormat="1" ht="15" customHeight="1">
      <c r="B63" s="274"/>
      <c r="C63" s="280"/>
      <c r="D63" s="278" t="s">
        <v>401</v>
      </c>
      <c r="E63" s="278"/>
      <c r="F63" s="278"/>
      <c r="G63" s="278"/>
      <c r="H63" s="278"/>
      <c r="I63" s="278"/>
      <c r="J63" s="278"/>
      <c r="K63" s="276"/>
    </row>
    <row r="64" s="1" customFormat="1" ht="12.75" customHeight="1">
      <c r="B64" s="274"/>
      <c r="C64" s="280"/>
      <c r="D64" s="280"/>
      <c r="E64" s="284"/>
      <c r="F64" s="280"/>
      <c r="G64" s="280"/>
      <c r="H64" s="280"/>
      <c r="I64" s="280"/>
      <c r="J64" s="280"/>
      <c r="K64" s="276"/>
    </row>
    <row r="65" s="1" customFormat="1" ht="15" customHeight="1">
      <c r="B65" s="274"/>
      <c r="C65" s="280"/>
      <c r="D65" s="278" t="s">
        <v>402</v>
      </c>
      <c r="E65" s="278"/>
      <c r="F65" s="278"/>
      <c r="G65" s="278"/>
      <c r="H65" s="278"/>
      <c r="I65" s="278"/>
      <c r="J65" s="278"/>
      <c r="K65" s="276"/>
    </row>
    <row r="66" s="1" customFormat="1" ht="15" customHeight="1">
      <c r="B66" s="274"/>
      <c r="C66" s="280"/>
      <c r="D66" s="283" t="s">
        <v>403</v>
      </c>
      <c r="E66" s="283"/>
      <c r="F66" s="283"/>
      <c r="G66" s="283"/>
      <c r="H66" s="283"/>
      <c r="I66" s="283"/>
      <c r="J66" s="283"/>
      <c r="K66" s="276"/>
    </row>
    <row r="67" s="1" customFormat="1" ht="15" customHeight="1">
      <c r="B67" s="274"/>
      <c r="C67" s="280"/>
      <c r="D67" s="278" t="s">
        <v>404</v>
      </c>
      <c r="E67" s="278"/>
      <c r="F67" s="278"/>
      <c r="G67" s="278"/>
      <c r="H67" s="278"/>
      <c r="I67" s="278"/>
      <c r="J67" s="278"/>
      <c r="K67" s="276"/>
    </row>
    <row r="68" s="1" customFormat="1" ht="15" customHeight="1">
      <c r="B68" s="274"/>
      <c r="C68" s="280"/>
      <c r="D68" s="278" t="s">
        <v>405</v>
      </c>
      <c r="E68" s="278"/>
      <c r="F68" s="278"/>
      <c r="G68" s="278"/>
      <c r="H68" s="278"/>
      <c r="I68" s="278"/>
      <c r="J68" s="278"/>
      <c r="K68" s="276"/>
    </row>
    <row r="69" s="1" customFormat="1" ht="15" customHeight="1">
      <c r="B69" s="274"/>
      <c r="C69" s="280"/>
      <c r="D69" s="278" t="s">
        <v>406</v>
      </c>
      <c r="E69" s="278"/>
      <c r="F69" s="278"/>
      <c r="G69" s="278"/>
      <c r="H69" s="278"/>
      <c r="I69" s="278"/>
      <c r="J69" s="278"/>
      <c r="K69" s="276"/>
    </row>
    <row r="70" s="1" customFormat="1" ht="15" customHeight="1">
      <c r="B70" s="274"/>
      <c r="C70" s="280"/>
      <c r="D70" s="278" t="s">
        <v>407</v>
      </c>
      <c r="E70" s="278"/>
      <c r="F70" s="278"/>
      <c r="G70" s="278"/>
      <c r="H70" s="278"/>
      <c r="I70" s="278"/>
      <c r="J70" s="278"/>
      <c r="K70" s="276"/>
    </row>
    <row r="71" s="1" customFormat="1" ht="12.75" customHeight="1">
      <c r="B71" s="285"/>
      <c r="C71" s="286"/>
      <c r="D71" s="286"/>
      <c r="E71" s="286"/>
      <c r="F71" s="286"/>
      <c r="G71" s="286"/>
      <c r="H71" s="286"/>
      <c r="I71" s="286"/>
      <c r="J71" s="286"/>
      <c r="K71" s="287"/>
    </row>
    <row r="72" s="1" customFormat="1" ht="18.75" customHeight="1">
      <c r="B72" s="288"/>
      <c r="C72" s="288"/>
      <c r="D72" s="288"/>
      <c r="E72" s="288"/>
      <c r="F72" s="288"/>
      <c r="G72" s="288"/>
      <c r="H72" s="288"/>
      <c r="I72" s="288"/>
      <c r="J72" s="288"/>
      <c r="K72" s="289"/>
    </row>
    <row r="73" s="1" customFormat="1" ht="18.75" customHeight="1">
      <c r="B73" s="289"/>
      <c r="C73" s="289"/>
      <c r="D73" s="289"/>
      <c r="E73" s="289"/>
      <c r="F73" s="289"/>
      <c r="G73" s="289"/>
      <c r="H73" s="289"/>
      <c r="I73" s="289"/>
      <c r="J73" s="289"/>
      <c r="K73" s="289"/>
    </row>
    <row r="74" s="1" customFormat="1" ht="7.5" customHeight="1">
      <c r="B74" s="290"/>
      <c r="C74" s="291"/>
      <c r="D74" s="291"/>
      <c r="E74" s="291"/>
      <c r="F74" s="291"/>
      <c r="G74" s="291"/>
      <c r="H74" s="291"/>
      <c r="I74" s="291"/>
      <c r="J74" s="291"/>
      <c r="K74" s="292"/>
    </row>
    <row r="75" s="1" customFormat="1" ht="45" customHeight="1">
      <c r="B75" s="293"/>
      <c r="C75" s="294" t="s">
        <v>408</v>
      </c>
      <c r="D75" s="294"/>
      <c r="E75" s="294"/>
      <c r="F75" s="294"/>
      <c r="G75" s="294"/>
      <c r="H75" s="294"/>
      <c r="I75" s="294"/>
      <c r="J75" s="294"/>
      <c r="K75" s="295"/>
    </row>
    <row r="76" s="1" customFormat="1" ht="17.25" customHeight="1">
      <c r="B76" s="293"/>
      <c r="C76" s="296" t="s">
        <v>409</v>
      </c>
      <c r="D76" s="296"/>
      <c r="E76" s="296"/>
      <c r="F76" s="296" t="s">
        <v>410</v>
      </c>
      <c r="G76" s="297"/>
      <c r="H76" s="296" t="s">
        <v>60</v>
      </c>
      <c r="I76" s="296" t="s">
        <v>63</v>
      </c>
      <c r="J76" s="296" t="s">
        <v>411</v>
      </c>
      <c r="K76" s="295"/>
    </row>
    <row r="77" s="1" customFormat="1" ht="17.25" customHeight="1">
      <c r="B77" s="293"/>
      <c r="C77" s="298" t="s">
        <v>412</v>
      </c>
      <c r="D77" s="298"/>
      <c r="E77" s="298"/>
      <c r="F77" s="299" t="s">
        <v>413</v>
      </c>
      <c r="G77" s="300"/>
      <c r="H77" s="298"/>
      <c r="I77" s="298"/>
      <c r="J77" s="298" t="s">
        <v>414</v>
      </c>
      <c r="K77" s="295"/>
    </row>
    <row r="78" s="1" customFormat="1" ht="5.25" customHeight="1">
      <c r="B78" s="293"/>
      <c r="C78" s="301"/>
      <c r="D78" s="301"/>
      <c r="E78" s="301"/>
      <c r="F78" s="301"/>
      <c r="G78" s="302"/>
      <c r="H78" s="301"/>
      <c r="I78" s="301"/>
      <c r="J78" s="301"/>
      <c r="K78" s="295"/>
    </row>
    <row r="79" s="1" customFormat="1" ht="15" customHeight="1">
      <c r="B79" s="293"/>
      <c r="C79" s="281" t="s">
        <v>59</v>
      </c>
      <c r="D79" s="303"/>
      <c r="E79" s="303"/>
      <c r="F79" s="304" t="s">
        <v>415</v>
      </c>
      <c r="G79" s="305"/>
      <c r="H79" s="281" t="s">
        <v>416</v>
      </c>
      <c r="I79" s="281" t="s">
        <v>417</v>
      </c>
      <c r="J79" s="281">
        <v>20</v>
      </c>
      <c r="K79" s="295"/>
    </row>
    <row r="80" s="1" customFormat="1" ht="15" customHeight="1">
      <c r="B80" s="293"/>
      <c r="C80" s="281" t="s">
        <v>418</v>
      </c>
      <c r="D80" s="281"/>
      <c r="E80" s="281"/>
      <c r="F80" s="304" t="s">
        <v>415</v>
      </c>
      <c r="G80" s="305"/>
      <c r="H80" s="281" t="s">
        <v>419</v>
      </c>
      <c r="I80" s="281" t="s">
        <v>417</v>
      </c>
      <c r="J80" s="281">
        <v>120</v>
      </c>
      <c r="K80" s="295"/>
    </row>
    <row r="81" s="1" customFormat="1" ht="15" customHeight="1">
      <c r="B81" s="306"/>
      <c r="C81" s="281" t="s">
        <v>420</v>
      </c>
      <c r="D81" s="281"/>
      <c r="E81" s="281"/>
      <c r="F81" s="304" t="s">
        <v>421</v>
      </c>
      <c r="G81" s="305"/>
      <c r="H81" s="281" t="s">
        <v>422</v>
      </c>
      <c r="I81" s="281" t="s">
        <v>417</v>
      </c>
      <c r="J81" s="281">
        <v>50</v>
      </c>
      <c r="K81" s="295"/>
    </row>
    <row r="82" s="1" customFormat="1" ht="15" customHeight="1">
      <c r="B82" s="306"/>
      <c r="C82" s="281" t="s">
        <v>423</v>
      </c>
      <c r="D82" s="281"/>
      <c r="E82" s="281"/>
      <c r="F82" s="304" t="s">
        <v>415</v>
      </c>
      <c r="G82" s="305"/>
      <c r="H82" s="281" t="s">
        <v>424</v>
      </c>
      <c r="I82" s="281" t="s">
        <v>425</v>
      </c>
      <c r="J82" s="281"/>
      <c r="K82" s="295"/>
    </row>
    <row r="83" s="1" customFormat="1" ht="15" customHeight="1">
      <c r="B83" s="306"/>
      <c r="C83" s="307" t="s">
        <v>426</v>
      </c>
      <c r="D83" s="307"/>
      <c r="E83" s="307"/>
      <c r="F83" s="308" t="s">
        <v>421</v>
      </c>
      <c r="G83" s="307"/>
      <c r="H83" s="307" t="s">
        <v>427</v>
      </c>
      <c r="I83" s="307" t="s">
        <v>417</v>
      </c>
      <c r="J83" s="307">
        <v>15</v>
      </c>
      <c r="K83" s="295"/>
    </row>
    <row r="84" s="1" customFormat="1" ht="15" customHeight="1">
      <c r="B84" s="306"/>
      <c r="C84" s="307" t="s">
        <v>428</v>
      </c>
      <c r="D84" s="307"/>
      <c r="E84" s="307"/>
      <c r="F84" s="308" t="s">
        <v>421</v>
      </c>
      <c r="G84" s="307"/>
      <c r="H84" s="307" t="s">
        <v>429</v>
      </c>
      <c r="I84" s="307" t="s">
        <v>417</v>
      </c>
      <c r="J84" s="307">
        <v>15</v>
      </c>
      <c r="K84" s="295"/>
    </row>
    <row r="85" s="1" customFormat="1" ht="15" customHeight="1">
      <c r="B85" s="306"/>
      <c r="C85" s="307" t="s">
        <v>430</v>
      </c>
      <c r="D85" s="307"/>
      <c r="E85" s="307"/>
      <c r="F85" s="308" t="s">
        <v>421</v>
      </c>
      <c r="G85" s="307"/>
      <c r="H85" s="307" t="s">
        <v>431</v>
      </c>
      <c r="I85" s="307" t="s">
        <v>417</v>
      </c>
      <c r="J85" s="307">
        <v>20</v>
      </c>
      <c r="K85" s="295"/>
    </row>
    <row r="86" s="1" customFormat="1" ht="15" customHeight="1">
      <c r="B86" s="306"/>
      <c r="C86" s="307" t="s">
        <v>432</v>
      </c>
      <c r="D86" s="307"/>
      <c r="E86" s="307"/>
      <c r="F86" s="308" t="s">
        <v>421</v>
      </c>
      <c r="G86" s="307"/>
      <c r="H86" s="307" t="s">
        <v>433</v>
      </c>
      <c r="I86" s="307" t="s">
        <v>417</v>
      </c>
      <c r="J86" s="307">
        <v>20</v>
      </c>
      <c r="K86" s="295"/>
    </row>
    <row r="87" s="1" customFormat="1" ht="15" customHeight="1">
      <c r="B87" s="306"/>
      <c r="C87" s="281" t="s">
        <v>434</v>
      </c>
      <c r="D87" s="281"/>
      <c r="E87" s="281"/>
      <c r="F87" s="304" t="s">
        <v>421</v>
      </c>
      <c r="G87" s="305"/>
      <c r="H87" s="281" t="s">
        <v>435</v>
      </c>
      <c r="I87" s="281" t="s">
        <v>417</v>
      </c>
      <c r="J87" s="281">
        <v>50</v>
      </c>
      <c r="K87" s="295"/>
    </row>
    <row r="88" s="1" customFormat="1" ht="15" customHeight="1">
      <c r="B88" s="306"/>
      <c r="C88" s="281" t="s">
        <v>436</v>
      </c>
      <c r="D88" s="281"/>
      <c r="E88" s="281"/>
      <c r="F88" s="304" t="s">
        <v>421</v>
      </c>
      <c r="G88" s="305"/>
      <c r="H88" s="281" t="s">
        <v>437</v>
      </c>
      <c r="I88" s="281" t="s">
        <v>417</v>
      </c>
      <c r="J88" s="281">
        <v>20</v>
      </c>
      <c r="K88" s="295"/>
    </row>
    <row r="89" s="1" customFormat="1" ht="15" customHeight="1">
      <c r="B89" s="306"/>
      <c r="C89" s="281" t="s">
        <v>438</v>
      </c>
      <c r="D89" s="281"/>
      <c r="E89" s="281"/>
      <c r="F89" s="304" t="s">
        <v>421</v>
      </c>
      <c r="G89" s="305"/>
      <c r="H89" s="281" t="s">
        <v>439</v>
      </c>
      <c r="I89" s="281" t="s">
        <v>417</v>
      </c>
      <c r="J89" s="281">
        <v>20</v>
      </c>
      <c r="K89" s="295"/>
    </row>
    <row r="90" s="1" customFormat="1" ht="15" customHeight="1">
      <c r="B90" s="306"/>
      <c r="C90" s="281" t="s">
        <v>440</v>
      </c>
      <c r="D90" s="281"/>
      <c r="E90" s="281"/>
      <c r="F90" s="304" t="s">
        <v>421</v>
      </c>
      <c r="G90" s="305"/>
      <c r="H90" s="281" t="s">
        <v>441</v>
      </c>
      <c r="I90" s="281" t="s">
        <v>417</v>
      </c>
      <c r="J90" s="281">
        <v>50</v>
      </c>
      <c r="K90" s="295"/>
    </row>
    <row r="91" s="1" customFormat="1" ht="15" customHeight="1">
      <c r="B91" s="306"/>
      <c r="C91" s="281" t="s">
        <v>442</v>
      </c>
      <c r="D91" s="281"/>
      <c r="E91" s="281"/>
      <c r="F91" s="304" t="s">
        <v>421</v>
      </c>
      <c r="G91" s="305"/>
      <c r="H91" s="281" t="s">
        <v>442</v>
      </c>
      <c r="I91" s="281" t="s">
        <v>417</v>
      </c>
      <c r="J91" s="281">
        <v>50</v>
      </c>
      <c r="K91" s="295"/>
    </row>
    <row r="92" s="1" customFormat="1" ht="15" customHeight="1">
      <c r="B92" s="306"/>
      <c r="C92" s="281" t="s">
        <v>443</v>
      </c>
      <c r="D92" s="281"/>
      <c r="E92" s="281"/>
      <c r="F92" s="304" t="s">
        <v>421</v>
      </c>
      <c r="G92" s="305"/>
      <c r="H92" s="281" t="s">
        <v>444</v>
      </c>
      <c r="I92" s="281" t="s">
        <v>417</v>
      </c>
      <c r="J92" s="281">
        <v>255</v>
      </c>
      <c r="K92" s="295"/>
    </row>
    <row r="93" s="1" customFormat="1" ht="15" customHeight="1">
      <c r="B93" s="306"/>
      <c r="C93" s="281" t="s">
        <v>445</v>
      </c>
      <c r="D93" s="281"/>
      <c r="E93" s="281"/>
      <c r="F93" s="304" t="s">
        <v>415</v>
      </c>
      <c r="G93" s="305"/>
      <c r="H93" s="281" t="s">
        <v>446</v>
      </c>
      <c r="I93" s="281" t="s">
        <v>447</v>
      </c>
      <c r="J93" s="281"/>
      <c r="K93" s="295"/>
    </row>
    <row r="94" s="1" customFormat="1" ht="15" customHeight="1">
      <c r="B94" s="306"/>
      <c r="C94" s="281" t="s">
        <v>448</v>
      </c>
      <c r="D94" s="281"/>
      <c r="E94" s="281"/>
      <c r="F94" s="304" t="s">
        <v>415</v>
      </c>
      <c r="G94" s="305"/>
      <c r="H94" s="281" t="s">
        <v>449</v>
      </c>
      <c r="I94" s="281" t="s">
        <v>450</v>
      </c>
      <c r="J94" s="281"/>
      <c r="K94" s="295"/>
    </row>
    <row r="95" s="1" customFormat="1" ht="15" customHeight="1">
      <c r="B95" s="306"/>
      <c r="C95" s="281" t="s">
        <v>451</v>
      </c>
      <c r="D95" s="281"/>
      <c r="E95" s="281"/>
      <c r="F95" s="304" t="s">
        <v>415</v>
      </c>
      <c r="G95" s="305"/>
      <c r="H95" s="281" t="s">
        <v>451</v>
      </c>
      <c r="I95" s="281" t="s">
        <v>450</v>
      </c>
      <c r="J95" s="281"/>
      <c r="K95" s="295"/>
    </row>
    <row r="96" s="1" customFormat="1" ht="15" customHeight="1">
      <c r="B96" s="306"/>
      <c r="C96" s="281" t="s">
        <v>44</v>
      </c>
      <c r="D96" s="281"/>
      <c r="E96" s="281"/>
      <c r="F96" s="304" t="s">
        <v>415</v>
      </c>
      <c r="G96" s="305"/>
      <c r="H96" s="281" t="s">
        <v>452</v>
      </c>
      <c r="I96" s="281" t="s">
        <v>450</v>
      </c>
      <c r="J96" s="281"/>
      <c r="K96" s="295"/>
    </row>
    <row r="97" s="1" customFormat="1" ht="15" customHeight="1">
      <c r="B97" s="306"/>
      <c r="C97" s="281" t="s">
        <v>54</v>
      </c>
      <c r="D97" s="281"/>
      <c r="E97" s="281"/>
      <c r="F97" s="304" t="s">
        <v>415</v>
      </c>
      <c r="G97" s="305"/>
      <c r="H97" s="281" t="s">
        <v>453</v>
      </c>
      <c r="I97" s="281" t="s">
        <v>450</v>
      </c>
      <c r="J97" s="281"/>
      <c r="K97" s="295"/>
    </row>
    <row r="98" s="1" customFormat="1" ht="15" customHeight="1">
      <c r="B98" s="309"/>
      <c r="C98" s="310"/>
      <c r="D98" s="310"/>
      <c r="E98" s="310"/>
      <c r="F98" s="310"/>
      <c r="G98" s="310"/>
      <c r="H98" s="310"/>
      <c r="I98" s="310"/>
      <c r="J98" s="310"/>
      <c r="K98" s="311"/>
    </row>
    <row r="99" s="1" customFormat="1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s="1" customFormat="1" ht="18.75" customHeight="1">
      <c r="B100" s="289"/>
      <c r="C100" s="289"/>
      <c r="D100" s="289"/>
      <c r="E100" s="289"/>
      <c r="F100" s="289"/>
      <c r="G100" s="289"/>
      <c r="H100" s="289"/>
      <c r="I100" s="289"/>
      <c r="J100" s="289"/>
      <c r="K100" s="289"/>
    </row>
    <row r="101" s="1" customFormat="1" ht="7.5" customHeight="1">
      <c r="B101" s="290"/>
      <c r="C101" s="291"/>
      <c r="D101" s="291"/>
      <c r="E101" s="291"/>
      <c r="F101" s="291"/>
      <c r="G101" s="291"/>
      <c r="H101" s="291"/>
      <c r="I101" s="291"/>
      <c r="J101" s="291"/>
      <c r="K101" s="292"/>
    </row>
    <row r="102" s="1" customFormat="1" ht="45" customHeight="1">
      <c r="B102" s="293"/>
      <c r="C102" s="294" t="s">
        <v>454</v>
      </c>
      <c r="D102" s="294"/>
      <c r="E102" s="294"/>
      <c r="F102" s="294"/>
      <c r="G102" s="294"/>
      <c r="H102" s="294"/>
      <c r="I102" s="294"/>
      <c r="J102" s="294"/>
      <c r="K102" s="295"/>
    </row>
    <row r="103" s="1" customFormat="1" ht="17.25" customHeight="1">
      <c r="B103" s="293"/>
      <c r="C103" s="296" t="s">
        <v>409</v>
      </c>
      <c r="D103" s="296"/>
      <c r="E103" s="296"/>
      <c r="F103" s="296" t="s">
        <v>410</v>
      </c>
      <c r="G103" s="297"/>
      <c r="H103" s="296" t="s">
        <v>60</v>
      </c>
      <c r="I103" s="296" t="s">
        <v>63</v>
      </c>
      <c r="J103" s="296" t="s">
        <v>411</v>
      </c>
      <c r="K103" s="295"/>
    </row>
    <row r="104" s="1" customFormat="1" ht="17.25" customHeight="1">
      <c r="B104" s="293"/>
      <c r="C104" s="298" t="s">
        <v>412</v>
      </c>
      <c r="D104" s="298"/>
      <c r="E104" s="298"/>
      <c r="F104" s="299" t="s">
        <v>413</v>
      </c>
      <c r="G104" s="300"/>
      <c r="H104" s="298"/>
      <c r="I104" s="298"/>
      <c r="J104" s="298" t="s">
        <v>414</v>
      </c>
      <c r="K104" s="295"/>
    </row>
    <row r="105" s="1" customFormat="1" ht="5.25" customHeight="1">
      <c r="B105" s="293"/>
      <c r="C105" s="296"/>
      <c r="D105" s="296"/>
      <c r="E105" s="296"/>
      <c r="F105" s="296"/>
      <c r="G105" s="314"/>
      <c r="H105" s="296"/>
      <c r="I105" s="296"/>
      <c r="J105" s="296"/>
      <c r="K105" s="295"/>
    </row>
    <row r="106" s="1" customFormat="1" ht="15" customHeight="1">
      <c r="B106" s="293"/>
      <c r="C106" s="281" t="s">
        <v>59</v>
      </c>
      <c r="D106" s="303"/>
      <c r="E106" s="303"/>
      <c r="F106" s="304" t="s">
        <v>415</v>
      </c>
      <c r="G106" s="281"/>
      <c r="H106" s="281" t="s">
        <v>455</v>
      </c>
      <c r="I106" s="281" t="s">
        <v>417</v>
      </c>
      <c r="J106" s="281">
        <v>20</v>
      </c>
      <c r="K106" s="295"/>
    </row>
    <row r="107" s="1" customFormat="1" ht="15" customHeight="1">
      <c r="B107" s="293"/>
      <c r="C107" s="281" t="s">
        <v>418</v>
      </c>
      <c r="D107" s="281"/>
      <c r="E107" s="281"/>
      <c r="F107" s="304" t="s">
        <v>415</v>
      </c>
      <c r="G107" s="281"/>
      <c r="H107" s="281" t="s">
        <v>455</v>
      </c>
      <c r="I107" s="281" t="s">
        <v>417</v>
      </c>
      <c r="J107" s="281">
        <v>120</v>
      </c>
      <c r="K107" s="295"/>
    </row>
    <row r="108" s="1" customFormat="1" ht="15" customHeight="1">
      <c r="B108" s="306"/>
      <c r="C108" s="281" t="s">
        <v>420</v>
      </c>
      <c r="D108" s="281"/>
      <c r="E108" s="281"/>
      <c r="F108" s="304" t="s">
        <v>421</v>
      </c>
      <c r="G108" s="281"/>
      <c r="H108" s="281" t="s">
        <v>455</v>
      </c>
      <c r="I108" s="281" t="s">
        <v>417</v>
      </c>
      <c r="J108" s="281">
        <v>50</v>
      </c>
      <c r="K108" s="295"/>
    </row>
    <row r="109" s="1" customFormat="1" ht="15" customHeight="1">
      <c r="B109" s="306"/>
      <c r="C109" s="281" t="s">
        <v>423</v>
      </c>
      <c r="D109" s="281"/>
      <c r="E109" s="281"/>
      <c r="F109" s="304" t="s">
        <v>415</v>
      </c>
      <c r="G109" s="281"/>
      <c r="H109" s="281" t="s">
        <v>455</v>
      </c>
      <c r="I109" s="281" t="s">
        <v>425</v>
      </c>
      <c r="J109" s="281"/>
      <c r="K109" s="295"/>
    </row>
    <row r="110" s="1" customFormat="1" ht="15" customHeight="1">
      <c r="B110" s="306"/>
      <c r="C110" s="281" t="s">
        <v>434</v>
      </c>
      <c r="D110" s="281"/>
      <c r="E110" s="281"/>
      <c r="F110" s="304" t="s">
        <v>421</v>
      </c>
      <c r="G110" s="281"/>
      <c r="H110" s="281" t="s">
        <v>455</v>
      </c>
      <c r="I110" s="281" t="s">
        <v>417</v>
      </c>
      <c r="J110" s="281">
        <v>50</v>
      </c>
      <c r="K110" s="295"/>
    </row>
    <row r="111" s="1" customFormat="1" ht="15" customHeight="1">
      <c r="B111" s="306"/>
      <c r="C111" s="281" t="s">
        <v>442</v>
      </c>
      <c r="D111" s="281"/>
      <c r="E111" s="281"/>
      <c r="F111" s="304" t="s">
        <v>421</v>
      </c>
      <c r="G111" s="281"/>
      <c r="H111" s="281" t="s">
        <v>455</v>
      </c>
      <c r="I111" s="281" t="s">
        <v>417</v>
      </c>
      <c r="J111" s="281">
        <v>50</v>
      </c>
      <c r="K111" s="295"/>
    </row>
    <row r="112" s="1" customFormat="1" ht="15" customHeight="1">
      <c r="B112" s="306"/>
      <c r="C112" s="281" t="s">
        <v>440</v>
      </c>
      <c r="D112" s="281"/>
      <c r="E112" s="281"/>
      <c r="F112" s="304" t="s">
        <v>421</v>
      </c>
      <c r="G112" s="281"/>
      <c r="H112" s="281" t="s">
        <v>455</v>
      </c>
      <c r="I112" s="281" t="s">
        <v>417</v>
      </c>
      <c r="J112" s="281">
        <v>50</v>
      </c>
      <c r="K112" s="295"/>
    </row>
    <row r="113" s="1" customFormat="1" ht="15" customHeight="1">
      <c r="B113" s="306"/>
      <c r="C113" s="281" t="s">
        <v>59</v>
      </c>
      <c r="D113" s="281"/>
      <c r="E113" s="281"/>
      <c r="F113" s="304" t="s">
        <v>415</v>
      </c>
      <c r="G113" s="281"/>
      <c r="H113" s="281" t="s">
        <v>456</v>
      </c>
      <c r="I113" s="281" t="s">
        <v>417</v>
      </c>
      <c r="J113" s="281">
        <v>20</v>
      </c>
      <c r="K113" s="295"/>
    </row>
    <row r="114" s="1" customFormat="1" ht="15" customHeight="1">
      <c r="B114" s="306"/>
      <c r="C114" s="281" t="s">
        <v>457</v>
      </c>
      <c r="D114" s="281"/>
      <c r="E114" s="281"/>
      <c r="F114" s="304" t="s">
        <v>415</v>
      </c>
      <c r="G114" s="281"/>
      <c r="H114" s="281" t="s">
        <v>458</v>
      </c>
      <c r="I114" s="281" t="s">
        <v>417</v>
      </c>
      <c r="J114" s="281">
        <v>120</v>
      </c>
      <c r="K114" s="295"/>
    </row>
    <row r="115" s="1" customFormat="1" ht="15" customHeight="1">
      <c r="B115" s="306"/>
      <c r="C115" s="281" t="s">
        <v>44</v>
      </c>
      <c r="D115" s="281"/>
      <c r="E115" s="281"/>
      <c r="F115" s="304" t="s">
        <v>415</v>
      </c>
      <c r="G115" s="281"/>
      <c r="H115" s="281" t="s">
        <v>459</v>
      </c>
      <c r="I115" s="281" t="s">
        <v>450</v>
      </c>
      <c r="J115" s="281"/>
      <c r="K115" s="295"/>
    </row>
    <row r="116" s="1" customFormat="1" ht="15" customHeight="1">
      <c r="B116" s="306"/>
      <c r="C116" s="281" t="s">
        <v>54</v>
      </c>
      <c r="D116" s="281"/>
      <c r="E116" s="281"/>
      <c r="F116" s="304" t="s">
        <v>415</v>
      </c>
      <c r="G116" s="281"/>
      <c r="H116" s="281" t="s">
        <v>460</v>
      </c>
      <c r="I116" s="281" t="s">
        <v>450</v>
      </c>
      <c r="J116" s="281"/>
      <c r="K116" s="295"/>
    </row>
    <row r="117" s="1" customFormat="1" ht="15" customHeight="1">
      <c r="B117" s="306"/>
      <c r="C117" s="281" t="s">
        <v>63</v>
      </c>
      <c r="D117" s="281"/>
      <c r="E117" s="281"/>
      <c r="F117" s="304" t="s">
        <v>415</v>
      </c>
      <c r="G117" s="281"/>
      <c r="H117" s="281" t="s">
        <v>461</v>
      </c>
      <c r="I117" s="281" t="s">
        <v>462</v>
      </c>
      <c r="J117" s="281"/>
      <c r="K117" s="295"/>
    </row>
    <row r="118" s="1" customFormat="1" ht="15" customHeight="1">
      <c r="B118" s="309"/>
      <c r="C118" s="315"/>
      <c r="D118" s="315"/>
      <c r="E118" s="315"/>
      <c r="F118" s="315"/>
      <c r="G118" s="315"/>
      <c r="H118" s="315"/>
      <c r="I118" s="315"/>
      <c r="J118" s="315"/>
      <c r="K118" s="311"/>
    </row>
    <row r="119" s="1" customFormat="1" ht="18.75" customHeight="1">
      <c r="B119" s="316"/>
      <c r="C119" s="317"/>
      <c r="D119" s="317"/>
      <c r="E119" s="317"/>
      <c r="F119" s="318"/>
      <c r="G119" s="317"/>
      <c r="H119" s="317"/>
      <c r="I119" s="317"/>
      <c r="J119" s="317"/>
      <c r="K119" s="316"/>
    </row>
    <row r="120" s="1" customFormat="1" ht="18.75" customHeight="1">
      <c r="B120" s="289"/>
      <c r="C120" s="289"/>
      <c r="D120" s="289"/>
      <c r="E120" s="289"/>
      <c r="F120" s="289"/>
      <c r="G120" s="289"/>
      <c r="H120" s="289"/>
      <c r="I120" s="289"/>
      <c r="J120" s="289"/>
      <c r="K120" s="289"/>
    </row>
    <row r="121" s="1" customFormat="1" ht="7.5" customHeight="1">
      <c r="B121" s="319"/>
      <c r="C121" s="320"/>
      <c r="D121" s="320"/>
      <c r="E121" s="320"/>
      <c r="F121" s="320"/>
      <c r="G121" s="320"/>
      <c r="H121" s="320"/>
      <c r="I121" s="320"/>
      <c r="J121" s="320"/>
      <c r="K121" s="321"/>
    </row>
    <row r="122" s="1" customFormat="1" ht="45" customHeight="1">
      <c r="B122" s="322"/>
      <c r="C122" s="272" t="s">
        <v>463</v>
      </c>
      <c r="D122" s="272"/>
      <c r="E122" s="272"/>
      <c r="F122" s="272"/>
      <c r="G122" s="272"/>
      <c r="H122" s="272"/>
      <c r="I122" s="272"/>
      <c r="J122" s="272"/>
      <c r="K122" s="323"/>
    </row>
    <row r="123" s="1" customFormat="1" ht="17.25" customHeight="1">
      <c r="B123" s="324"/>
      <c r="C123" s="296" t="s">
        <v>409</v>
      </c>
      <c r="D123" s="296"/>
      <c r="E123" s="296"/>
      <c r="F123" s="296" t="s">
        <v>410</v>
      </c>
      <c r="G123" s="297"/>
      <c r="H123" s="296" t="s">
        <v>60</v>
      </c>
      <c r="I123" s="296" t="s">
        <v>63</v>
      </c>
      <c r="J123" s="296" t="s">
        <v>411</v>
      </c>
      <c r="K123" s="325"/>
    </row>
    <row r="124" s="1" customFormat="1" ht="17.25" customHeight="1">
      <c r="B124" s="324"/>
      <c r="C124" s="298" t="s">
        <v>412</v>
      </c>
      <c r="D124" s="298"/>
      <c r="E124" s="298"/>
      <c r="F124" s="299" t="s">
        <v>413</v>
      </c>
      <c r="G124" s="300"/>
      <c r="H124" s="298"/>
      <c r="I124" s="298"/>
      <c r="J124" s="298" t="s">
        <v>414</v>
      </c>
      <c r="K124" s="325"/>
    </row>
    <row r="125" s="1" customFormat="1" ht="5.25" customHeight="1">
      <c r="B125" s="326"/>
      <c r="C125" s="301"/>
      <c r="D125" s="301"/>
      <c r="E125" s="301"/>
      <c r="F125" s="301"/>
      <c r="G125" s="327"/>
      <c r="H125" s="301"/>
      <c r="I125" s="301"/>
      <c r="J125" s="301"/>
      <c r="K125" s="328"/>
    </row>
    <row r="126" s="1" customFormat="1" ht="15" customHeight="1">
      <c r="B126" s="326"/>
      <c r="C126" s="281" t="s">
        <v>418</v>
      </c>
      <c r="D126" s="303"/>
      <c r="E126" s="303"/>
      <c r="F126" s="304" t="s">
        <v>415</v>
      </c>
      <c r="G126" s="281"/>
      <c r="H126" s="281" t="s">
        <v>455</v>
      </c>
      <c r="I126" s="281" t="s">
        <v>417</v>
      </c>
      <c r="J126" s="281">
        <v>120</v>
      </c>
      <c r="K126" s="329"/>
    </row>
    <row r="127" s="1" customFormat="1" ht="15" customHeight="1">
      <c r="B127" s="326"/>
      <c r="C127" s="281" t="s">
        <v>464</v>
      </c>
      <c r="D127" s="281"/>
      <c r="E127" s="281"/>
      <c r="F127" s="304" t="s">
        <v>415</v>
      </c>
      <c r="G127" s="281"/>
      <c r="H127" s="281" t="s">
        <v>465</v>
      </c>
      <c r="I127" s="281" t="s">
        <v>417</v>
      </c>
      <c r="J127" s="281" t="s">
        <v>466</v>
      </c>
      <c r="K127" s="329"/>
    </row>
    <row r="128" s="1" customFormat="1" ht="15" customHeight="1">
      <c r="B128" s="326"/>
      <c r="C128" s="281" t="s">
        <v>363</v>
      </c>
      <c r="D128" s="281"/>
      <c r="E128" s="281"/>
      <c r="F128" s="304" t="s">
        <v>415</v>
      </c>
      <c r="G128" s="281"/>
      <c r="H128" s="281" t="s">
        <v>467</v>
      </c>
      <c r="I128" s="281" t="s">
        <v>417</v>
      </c>
      <c r="J128" s="281" t="s">
        <v>466</v>
      </c>
      <c r="K128" s="329"/>
    </row>
    <row r="129" s="1" customFormat="1" ht="15" customHeight="1">
      <c r="B129" s="326"/>
      <c r="C129" s="281" t="s">
        <v>426</v>
      </c>
      <c r="D129" s="281"/>
      <c r="E129" s="281"/>
      <c r="F129" s="304" t="s">
        <v>421</v>
      </c>
      <c r="G129" s="281"/>
      <c r="H129" s="281" t="s">
        <v>427</v>
      </c>
      <c r="I129" s="281" t="s">
        <v>417</v>
      </c>
      <c r="J129" s="281">
        <v>15</v>
      </c>
      <c r="K129" s="329"/>
    </row>
    <row r="130" s="1" customFormat="1" ht="15" customHeight="1">
      <c r="B130" s="326"/>
      <c r="C130" s="307" t="s">
        <v>428</v>
      </c>
      <c r="D130" s="307"/>
      <c r="E130" s="307"/>
      <c r="F130" s="308" t="s">
        <v>421</v>
      </c>
      <c r="G130" s="307"/>
      <c r="H130" s="307" t="s">
        <v>429</v>
      </c>
      <c r="I130" s="307" t="s">
        <v>417</v>
      </c>
      <c r="J130" s="307">
        <v>15</v>
      </c>
      <c r="K130" s="329"/>
    </row>
    <row r="131" s="1" customFormat="1" ht="15" customHeight="1">
      <c r="B131" s="326"/>
      <c r="C131" s="307" t="s">
        <v>430</v>
      </c>
      <c r="D131" s="307"/>
      <c r="E131" s="307"/>
      <c r="F131" s="308" t="s">
        <v>421</v>
      </c>
      <c r="G131" s="307"/>
      <c r="H131" s="307" t="s">
        <v>431</v>
      </c>
      <c r="I131" s="307" t="s">
        <v>417</v>
      </c>
      <c r="J131" s="307">
        <v>20</v>
      </c>
      <c r="K131" s="329"/>
    </row>
    <row r="132" s="1" customFormat="1" ht="15" customHeight="1">
      <c r="B132" s="326"/>
      <c r="C132" s="307" t="s">
        <v>432</v>
      </c>
      <c r="D132" s="307"/>
      <c r="E132" s="307"/>
      <c r="F132" s="308" t="s">
        <v>421</v>
      </c>
      <c r="G132" s="307"/>
      <c r="H132" s="307" t="s">
        <v>433</v>
      </c>
      <c r="I132" s="307" t="s">
        <v>417</v>
      </c>
      <c r="J132" s="307">
        <v>20</v>
      </c>
      <c r="K132" s="329"/>
    </row>
    <row r="133" s="1" customFormat="1" ht="15" customHeight="1">
      <c r="B133" s="326"/>
      <c r="C133" s="281" t="s">
        <v>420</v>
      </c>
      <c r="D133" s="281"/>
      <c r="E133" s="281"/>
      <c r="F133" s="304" t="s">
        <v>421</v>
      </c>
      <c r="G133" s="281"/>
      <c r="H133" s="281" t="s">
        <v>455</v>
      </c>
      <c r="I133" s="281" t="s">
        <v>417</v>
      </c>
      <c r="J133" s="281">
        <v>50</v>
      </c>
      <c r="K133" s="329"/>
    </row>
    <row r="134" s="1" customFormat="1" ht="15" customHeight="1">
      <c r="B134" s="326"/>
      <c r="C134" s="281" t="s">
        <v>434</v>
      </c>
      <c r="D134" s="281"/>
      <c r="E134" s="281"/>
      <c r="F134" s="304" t="s">
        <v>421</v>
      </c>
      <c r="G134" s="281"/>
      <c r="H134" s="281" t="s">
        <v>455</v>
      </c>
      <c r="I134" s="281" t="s">
        <v>417</v>
      </c>
      <c r="J134" s="281">
        <v>50</v>
      </c>
      <c r="K134" s="329"/>
    </row>
    <row r="135" s="1" customFormat="1" ht="15" customHeight="1">
      <c r="B135" s="326"/>
      <c r="C135" s="281" t="s">
        <v>440</v>
      </c>
      <c r="D135" s="281"/>
      <c r="E135" s="281"/>
      <c r="F135" s="304" t="s">
        <v>421</v>
      </c>
      <c r="G135" s="281"/>
      <c r="H135" s="281" t="s">
        <v>455</v>
      </c>
      <c r="I135" s="281" t="s">
        <v>417</v>
      </c>
      <c r="J135" s="281">
        <v>50</v>
      </c>
      <c r="K135" s="329"/>
    </row>
    <row r="136" s="1" customFormat="1" ht="15" customHeight="1">
      <c r="B136" s="326"/>
      <c r="C136" s="281" t="s">
        <v>442</v>
      </c>
      <c r="D136" s="281"/>
      <c r="E136" s="281"/>
      <c r="F136" s="304" t="s">
        <v>421</v>
      </c>
      <c r="G136" s="281"/>
      <c r="H136" s="281" t="s">
        <v>455</v>
      </c>
      <c r="I136" s="281" t="s">
        <v>417</v>
      </c>
      <c r="J136" s="281">
        <v>50</v>
      </c>
      <c r="K136" s="329"/>
    </row>
    <row r="137" s="1" customFormat="1" ht="15" customHeight="1">
      <c r="B137" s="326"/>
      <c r="C137" s="281" t="s">
        <v>443</v>
      </c>
      <c r="D137" s="281"/>
      <c r="E137" s="281"/>
      <c r="F137" s="304" t="s">
        <v>421</v>
      </c>
      <c r="G137" s="281"/>
      <c r="H137" s="281" t="s">
        <v>468</v>
      </c>
      <c r="I137" s="281" t="s">
        <v>417</v>
      </c>
      <c r="J137" s="281">
        <v>255</v>
      </c>
      <c r="K137" s="329"/>
    </row>
    <row r="138" s="1" customFormat="1" ht="15" customHeight="1">
      <c r="B138" s="326"/>
      <c r="C138" s="281" t="s">
        <v>445</v>
      </c>
      <c r="D138" s="281"/>
      <c r="E138" s="281"/>
      <c r="F138" s="304" t="s">
        <v>415</v>
      </c>
      <c r="G138" s="281"/>
      <c r="H138" s="281" t="s">
        <v>469</v>
      </c>
      <c r="I138" s="281" t="s">
        <v>447</v>
      </c>
      <c r="J138" s="281"/>
      <c r="K138" s="329"/>
    </row>
    <row r="139" s="1" customFormat="1" ht="15" customHeight="1">
      <c r="B139" s="326"/>
      <c r="C139" s="281" t="s">
        <v>448</v>
      </c>
      <c r="D139" s="281"/>
      <c r="E139" s="281"/>
      <c r="F139" s="304" t="s">
        <v>415</v>
      </c>
      <c r="G139" s="281"/>
      <c r="H139" s="281" t="s">
        <v>470</v>
      </c>
      <c r="I139" s="281" t="s">
        <v>450</v>
      </c>
      <c r="J139" s="281"/>
      <c r="K139" s="329"/>
    </row>
    <row r="140" s="1" customFormat="1" ht="15" customHeight="1">
      <c r="B140" s="326"/>
      <c r="C140" s="281" t="s">
        <v>451</v>
      </c>
      <c r="D140" s="281"/>
      <c r="E140" s="281"/>
      <c r="F140" s="304" t="s">
        <v>415</v>
      </c>
      <c r="G140" s="281"/>
      <c r="H140" s="281" t="s">
        <v>451</v>
      </c>
      <c r="I140" s="281" t="s">
        <v>450</v>
      </c>
      <c r="J140" s="281"/>
      <c r="K140" s="329"/>
    </row>
    <row r="141" s="1" customFormat="1" ht="15" customHeight="1">
      <c r="B141" s="326"/>
      <c r="C141" s="281" t="s">
        <v>44</v>
      </c>
      <c r="D141" s="281"/>
      <c r="E141" s="281"/>
      <c r="F141" s="304" t="s">
        <v>415</v>
      </c>
      <c r="G141" s="281"/>
      <c r="H141" s="281" t="s">
        <v>471</v>
      </c>
      <c r="I141" s="281" t="s">
        <v>450</v>
      </c>
      <c r="J141" s="281"/>
      <c r="K141" s="329"/>
    </row>
    <row r="142" s="1" customFormat="1" ht="15" customHeight="1">
      <c r="B142" s="326"/>
      <c r="C142" s="281" t="s">
        <v>472</v>
      </c>
      <c r="D142" s="281"/>
      <c r="E142" s="281"/>
      <c r="F142" s="304" t="s">
        <v>415</v>
      </c>
      <c r="G142" s="281"/>
      <c r="H142" s="281" t="s">
        <v>473</v>
      </c>
      <c r="I142" s="281" t="s">
        <v>450</v>
      </c>
      <c r="J142" s="281"/>
      <c r="K142" s="329"/>
    </row>
    <row r="143" s="1" customFormat="1" ht="15" customHeight="1">
      <c r="B143" s="330"/>
      <c r="C143" s="331"/>
      <c r="D143" s="331"/>
      <c r="E143" s="331"/>
      <c r="F143" s="331"/>
      <c r="G143" s="331"/>
      <c r="H143" s="331"/>
      <c r="I143" s="331"/>
      <c r="J143" s="331"/>
      <c r="K143" s="332"/>
    </row>
    <row r="144" s="1" customFormat="1" ht="18.75" customHeight="1">
      <c r="B144" s="317"/>
      <c r="C144" s="317"/>
      <c r="D144" s="317"/>
      <c r="E144" s="317"/>
      <c r="F144" s="318"/>
      <c r="G144" s="317"/>
      <c r="H144" s="317"/>
      <c r="I144" s="317"/>
      <c r="J144" s="317"/>
      <c r="K144" s="317"/>
    </row>
    <row r="145" s="1" customFormat="1" ht="18.75" customHeight="1">
      <c r="B145" s="289"/>
      <c r="C145" s="289"/>
      <c r="D145" s="289"/>
      <c r="E145" s="289"/>
      <c r="F145" s="289"/>
      <c r="G145" s="289"/>
      <c r="H145" s="289"/>
      <c r="I145" s="289"/>
      <c r="J145" s="289"/>
      <c r="K145" s="289"/>
    </row>
    <row r="146" s="1" customFormat="1" ht="7.5" customHeight="1">
      <c r="B146" s="290"/>
      <c r="C146" s="291"/>
      <c r="D146" s="291"/>
      <c r="E146" s="291"/>
      <c r="F146" s="291"/>
      <c r="G146" s="291"/>
      <c r="H146" s="291"/>
      <c r="I146" s="291"/>
      <c r="J146" s="291"/>
      <c r="K146" s="292"/>
    </row>
    <row r="147" s="1" customFormat="1" ht="45" customHeight="1">
      <c r="B147" s="293"/>
      <c r="C147" s="294" t="s">
        <v>474</v>
      </c>
      <c r="D147" s="294"/>
      <c r="E147" s="294"/>
      <c r="F147" s="294"/>
      <c r="G147" s="294"/>
      <c r="H147" s="294"/>
      <c r="I147" s="294"/>
      <c r="J147" s="294"/>
      <c r="K147" s="295"/>
    </row>
    <row r="148" s="1" customFormat="1" ht="17.25" customHeight="1">
      <c r="B148" s="293"/>
      <c r="C148" s="296" t="s">
        <v>409</v>
      </c>
      <c r="D148" s="296"/>
      <c r="E148" s="296"/>
      <c r="F148" s="296" t="s">
        <v>410</v>
      </c>
      <c r="G148" s="297"/>
      <c r="H148" s="296" t="s">
        <v>60</v>
      </c>
      <c r="I148" s="296" t="s">
        <v>63</v>
      </c>
      <c r="J148" s="296" t="s">
        <v>411</v>
      </c>
      <c r="K148" s="295"/>
    </row>
    <row r="149" s="1" customFormat="1" ht="17.25" customHeight="1">
      <c r="B149" s="293"/>
      <c r="C149" s="298" t="s">
        <v>412</v>
      </c>
      <c r="D149" s="298"/>
      <c r="E149" s="298"/>
      <c r="F149" s="299" t="s">
        <v>413</v>
      </c>
      <c r="G149" s="300"/>
      <c r="H149" s="298"/>
      <c r="I149" s="298"/>
      <c r="J149" s="298" t="s">
        <v>414</v>
      </c>
      <c r="K149" s="295"/>
    </row>
    <row r="150" s="1" customFormat="1" ht="5.25" customHeight="1">
      <c r="B150" s="306"/>
      <c r="C150" s="301"/>
      <c r="D150" s="301"/>
      <c r="E150" s="301"/>
      <c r="F150" s="301"/>
      <c r="G150" s="302"/>
      <c r="H150" s="301"/>
      <c r="I150" s="301"/>
      <c r="J150" s="301"/>
      <c r="K150" s="329"/>
    </row>
    <row r="151" s="1" customFormat="1" ht="15" customHeight="1">
      <c r="B151" s="306"/>
      <c r="C151" s="333" t="s">
        <v>418</v>
      </c>
      <c r="D151" s="281"/>
      <c r="E151" s="281"/>
      <c r="F151" s="334" t="s">
        <v>415</v>
      </c>
      <c r="G151" s="281"/>
      <c r="H151" s="333" t="s">
        <v>455</v>
      </c>
      <c r="I151" s="333" t="s">
        <v>417</v>
      </c>
      <c r="J151" s="333">
        <v>120</v>
      </c>
      <c r="K151" s="329"/>
    </row>
    <row r="152" s="1" customFormat="1" ht="15" customHeight="1">
      <c r="B152" s="306"/>
      <c r="C152" s="333" t="s">
        <v>464</v>
      </c>
      <c r="D152" s="281"/>
      <c r="E152" s="281"/>
      <c r="F152" s="334" t="s">
        <v>415</v>
      </c>
      <c r="G152" s="281"/>
      <c r="H152" s="333" t="s">
        <v>475</v>
      </c>
      <c r="I152" s="333" t="s">
        <v>417</v>
      </c>
      <c r="J152" s="333" t="s">
        <v>466</v>
      </c>
      <c r="K152" s="329"/>
    </row>
    <row r="153" s="1" customFormat="1" ht="15" customHeight="1">
      <c r="B153" s="306"/>
      <c r="C153" s="333" t="s">
        <v>363</v>
      </c>
      <c r="D153" s="281"/>
      <c r="E153" s="281"/>
      <c r="F153" s="334" t="s">
        <v>415</v>
      </c>
      <c r="G153" s="281"/>
      <c r="H153" s="333" t="s">
        <v>476</v>
      </c>
      <c r="I153" s="333" t="s">
        <v>417</v>
      </c>
      <c r="J153" s="333" t="s">
        <v>466</v>
      </c>
      <c r="K153" s="329"/>
    </row>
    <row r="154" s="1" customFormat="1" ht="15" customHeight="1">
      <c r="B154" s="306"/>
      <c r="C154" s="333" t="s">
        <v>420</v>
      </c>
      <c r="D154" s="281"/>
      <c r="E154" s="281"/>
      <c r="F154" s="334" t="s">
        <v>421</v>
      </c>
      <c r="G154" s="281"/>
      <c r="H154" s="333" t="s">
        <v>455</v>
      </c>
      <c r="I154" s="333" t="s">
        <v>417</v>
      </c>
      <c r="J154" s="333">
        <v>50</v>
      </c>
      <c r="K154" s="329"/>
    </row>
    <row r="155" s="1" customFormat="1" ht="15" customHeight="1">
      <c r="B155" s="306"/>
      <c r="C155" s="333" t="s">
        <v>423</v>
      </c>
      <c r="D155" s="281"/>
      <c r="E155" s="281"/>
      <c r="F155" s="334" t="s">
        <v>415</v>
      </c>
      <c r="G155" s="281"/>
      <c r="H155" s="333" t="s">
        <v>455</v>
      </c>
      <c r="I155" s="333" t="s">
        <v>425</v>
      </c>
      <c r="J155" s="333"/>
      <c r="K155" s="329"/>
    </row>
    <row r="156" s="1" customFormat="1" ht="15" customHeight="1">
      <c r="B156" s="306"/>
      <c r="C156" s="333" t="s">
        <v>434</v>
      </c>
      <c r="D156" s="281"/>
      <c r="E156" s="281"/>
      <c r="F156" s="334" t="s">
        <v>421</v>
      </c>
      <c r="G156" s="281"/>
      <c r="H156" s="333" t="s">
        <v>455</v>
      </c>
      <c r="I156" s="333" t="s">
        <v>417</v>
      </c>
      <c r="J156" s="333">
        <v>50</v>
      </c>
      <c r="K156" s="329"/>
    </row>
    <row r="157" s="1" customFormat="1" ht="15" customHeight="1">
      <c r="B157" s="306"/>
      <c r="C157" s="333" t="s">
        <v>442</v>
      </c>
      <c r="D157" s="281"/>
      <c r="E157" s="281"/>
      <c r="F157" s="334" t="s">
        <v>421</v>
      </c>
      <c r="G157" s="281"/>
      <c r="H157" s="333" t="s">
        <v>455</v>
      </c>
      <c r="I157" s="333" t="s">
        <v>417</v>
      </c>
      <c r="J157" s="333">
        <v>50</v>
      </c>
      <c r="K157" s="329"/>
    </row>
    <row r="158" s="1" customFormat="1" ht="15" customHeight="1">
      <c r="B158" s="306"/>
      <c r="C158" s="333" t="s">
        <v>440</v>
      </c>
      <c r="D158" s="281"/>
      <c r="E158" s="281"/>
      <c r="F158" s="334" t="s">
        <v>421</v>
      </c>
      <c r="G158" s="281"/>
      <c r="H158" s="333" t="s">
        <v>455</v>
      </c>
      <c r="I158" s="333" t="s">
        <v>417</v>
      </c>
      <c r="J158" s="333">
        <v>50</v>
      </c>
      <c r="K158" s="329"/>
    </row>
    <row r="159" s="1" customFormat="1" ht="15" customHeight="1">
      <c r="B159" s="306"/>
      <c r="C159" s="333" t="s">
        <v>88</v>
      </c>
      <c r="D159" s="281"/>
      <c r="E159" s="281"/>
      <c r="F159" s="334" t="s">
        <v>415</v>
      </c>
      <c r="G159" s="281"/>
      <c r="H159" s="333" t="s">
        <v>477</v>
      </c>
      <c r="I159" s="333" t="s">
        <v>417</v>
      </c>
      <c r="J159" s="333" t="s">
        <v>478</v>
      </c>
      <c r="K159" s="329"/>
    </row>
    <row r="160" s="1" customFormat="1" ht="15" customHeight="1">
      <c r="B160" s="306"/>
      <c r="C160" s="333" t="s">
        <v>479</v>
      </c>
      <c r="D160" s="281"/>
      <c r="E160" s="281"/>
      <c r="F160" s="334" t="s">
        <v>415</v>
      </c>
      <c r="G160" s="281"/>
      <c r="H160" s="333" t="s">
        <v>480</v>
      </c>
      <c r="I160" s="333" t="s">
        <v>450</v>
      </c>
      <c r="J160" s="333"/>
      <c r="K160" s="329"/>
    </row>
    <row r="161" s="1" customFormat="1" ht="15" customHeight="1">
      <c r="B161" s="335"/>
      <c r="C161" s="315"/>
      <c r="D161" s="315"/>
      <c r="E161" s="315"/>
      <c r="F161" s="315"/>
      <c r="G161" s="315"/>
      <c r="H161" s="315"/>
      <c r="I161" s="315"/>
      <c r="J161" s="315"/>
      <c r="K161" s="336"/>
    </row>
    <row r="162" s="1" customFormat="1" ht="18.75" customHeight="1">
      <c r="B162" s="317"/>
      <c r="C162" s="327"/>
      <c r="D162" s="327"/>
      <c r="E162" s="327"/>
      <c r="F162" s="337"/>
      <c r="G162" s="327"/>
      <c r="H162" s="327"/>
      <c r="I162" s="327"/>
      <c r="J162" s="327"/>
      <c r="K162" s="317"/>
    </row>
    <row r="163" s="1" customFormat="1" ht="18.75" customHeight="1">
      <c r="B163" s="289"/>
      <c r="C163" s="289"/>
      <c r="D163" s="289"/>
      <c r="E163" s="289"/>
      <c r="F163" s="289"/>
      <c r="G163" s="289"/>
      <c r="H163" s="289"/>
      <c r="I163" s="289"/>
      <c r="J163" s="289"/>
      <c r="K163" s="289"/>
    </row>
    <row r="164" s="1" customFormat="1" ht="7.5" customHeight="1">
      <c r="B164" s="268"/>
      <c r="C164" s="269"/>
      <c r="D164" s="269"/>
      <c r="E164" s="269"/>
      <c r="F164" s="269"/>
      <c r="G164" s="269"/>
      <c r="H164" s="269"/>
      <c r="I164" s="269"/>
      <c r="J164" s="269"/>
      <c r="K164" s="270"/>
    </row>
    <row r="165" s="1" customFormat="1" ht="45" customHeight="1">
      <c r="B165" s="271"/>
      <c r="C165" s="272" t="s">
        <v>481</v>
      </c>
      <c r="D165" s="272"/>
      <c r="E165" s="272"/>
      <c r="F165" s="272"/>
      <c r="G165" s="272"/>
      <c r="H165" s="272"/>
      <c r="I165" s="272"/>
      <c r="J165" s="272"/>
      <c r="K165" s="273"/>
    </row>
    <row r="166" s="1" customFormat="1" ht="17.25" customHeight="1">
      <c r="B166" s="271"/>
      <c r="C166" s="296" t="s">
        <v>409</v>
      </c>
      <c r="D166" s="296"/>
      <c r="E166" s="296"/>
      <c r="F166" s="296" t="s">
        <v>410</v>
      </c>
      <c r="G166" s="338"/>
      <c r="H166" s="339" t="s">
        <v>60</v>
      </c>
      <c r="I166" s="339" t="s">
        <v>63</v>
      </c>
      <c r="J166" s="296" t="s">
        <v>411</v>
      </c>
      <c r="K166" s="273"/>
    </row>
    <row r="167" s="1" customFormat="1" ht="17.25" customHeight="1">
      <c r="B167" s="274"/>
      <c r="C167" s="298" t="s">
        <v>412</v>
      </c>
      <c r="D167" s="298"/>
      <c r="E167" s="298"/>
      <c r="F167" s="299" t="s">
        <v>413</v>
      </c>
      <c r="G167" s="340"/>
      <c r="H167" s="341"/>
      <c r="I167" s="341"/>
      <c r="J167" s="298" t="s">
        <v>414</v>
      </c>
      <c r="K167" s="276"/>
    </row>
    <row r="168" s="1" customFormat="1" ht="5.25" customHeight="1">
      <c r="B168" s="306"/>
      <c r="C168" s="301"/>
      <c r="D168" s="301"/>
      <c r="E168" s="301"/>
      <c r="F168" s="301"/>
      <c r="G168" s="302"/>
      <c r="H168" s="301"/>
      <c r="I168" s="301"/>
      <c r="J168" s="301"/>
      <c r="K168" s="329"/>
    </row>
    <row r="169" s="1" customFormat="1" ht="15" customHeight="1">
      <c r="B169" s="306"/>
      <c r="C169" s="281" t="s">
        <v>418</v>
      </c>
      <c r="D169" s="281"/>
      <c r="E169" s="281"/>
      <c r="F169" s="304" t="s">
        <v>415</v>
      </c>
      <c r="G169" s="281"/>
      <c r="H169" s="281" t="s">
        <v>455</v>
      </c>
      <c r="I169" s="281" t="s">
        <v>417</v>
      </c>
      <c r="J169" s="281">
        <v>120</v>
      </c>
      <c r="K169" s="329"/>
    </row>
    <row r="170" s="1" customFormat="1" ht="15" customHeight="1">
      <c r="B170" s="306"/>
      <c r="C170" s="281" t="s">
        <v>464</v>
      </c>
      <c r="D170" s="281"/>
      <c r="E170" s="281"/>
      <c r="F170" s="304" t="s">
        <v>415</v>
      </c>
      <c r="G170" s="281"/>
      <c r="H170" s="281" t="s">
        <v>465</v>
      </c>
      <c r="I170" s="281" t="s">
        <v>417</v>
      </c>
      <c r="J170" s="281" t="s">
        <v>466</v>
      </c>
      <c r="K170" s="329"/>
    </row>
    <row r="171" s="1" customFormat="1" ht="15" customHeight="1">
      <c r="B171" s="306"/>
      <c r="C171" s="281" t="s">
        <v>363</v>
      </c>
      <c r="D171" s="281"/>
      <c r="E171" s="281"/>
      <c r="F171" s="304" t="s">
        <v>415</v>
      </c>
      <c r="G171" s="281"/>
      <c r="H171" s="281" t="s">
        <v>482</v>
      </c>
      <c r="I171" s="281" t="s">
        <v>417</v>
      </c>
      <c r="J171" s="281" t="s">
        <v>466</v>
      </c>
      <c r="K171" s="329"/>
    </row>
    <row r="172" s="1" customFormat="1" ht="15" customHeight="1">
      <c r="B172" s="306"/>
      <c r="C172" s="281" t="s">
        <v>420</v>
      </c>
      <c r="D172" s="281"/>
      <c r="E172" s="281"/>
      <c r="F172" s="304" t="s">
        <v>421</v>
      </c>
      <c r="G172" s="281"/>
      <c r="H172" s="281" t="s">
        <v>482</v>
      </c>
      <c r="I172" s="281" t="s">
        <v>417</v>
      </c>
      <c r="J172" s="281">
        <v>50</v>
      </c>
      <c r="K172" s="329"/>
    </row>
    <row r="173" s="1" customFormat="1" ht="15" customHeight="1">
      <c r="B173" s="306"/>
      <c r="C173" s="281" t="s">
        <v>423</v>
      </c>
      <c r="D173" s="281"/>
      <c r="E173" s="281"/>
      <c r="F173" s="304" t="s">
        <v>415</v>
      </c>
      <c r="G173" s="281"/>
      <c r="H173" s="281" t="s">
        <v>482</v>
      </c>
      <c r="I173" s="281" t="s">
        <v>425</v>
      </c>
      <c r="J173" s="281"/>
      <c r="K173" s="329"/>
    </row>
    <row r="174" s="1" customFormat="1" ht="15" customHeight="1">
      <c r="B174" s="306"/>
      <c r="C174" s="281" t="s">
        <v>434</v>
      </c>
      <c r="D174" s="281"/>
      <c r="E174" s="281"/>
      <c r="F174" s="304" t="s">
        <v>421</v>
      </c>
      <c r="G174" s="281"/>
      <c r="H174" s="281" t="s">
        <v>482</v>
      </c>
      <c r="I174" s="281" t="s">
        <v>417</v>
      </c>
      <c r="J174" s="281">
        <v>50</v>
      </c>
      <c r="K174" s="329"/>
    </row>
    <row r="175" s="1" customFormat="1" ht="15" customHeight="1">
      <c r="B175" s="306"/>
      <c r="C175" s="281" t="s">
        <v>442</v>
      </c>
      <c r="D175" s="281"/>
      <c r="E175" s="281"/>
      <c r="F175" s="304" t="s">
        <v>421</v>
      </c>
      <c r="G175" s="281"/>
      <c r="H175" s="281" t="s">
        <v>482</v>
      </c>
      <c r="I175" s="281" t="s">
        <v>417</v>
      </c>
      <c r="J175" s="281">
        <v>50</v>
      </c>
      <c r="K175" s="329"/>
    </row>
    <row r="176" s="1" customFormat="1" ht="15" customHeight="1">
      <c r="B176" s="306"/>
      <c r="C176" s="281" t="s">
        <v>440</v>
      </c>
      <c r="D176" s="281"/>
      <c r="E176" s="281"/>
      <c r="F176" s="304" t="s">
        <v>421</v>
      </c>
      <c r="G176" s="281"/>
      <c r="H176" s="281" t="s">
        <v>482</v>
      </c>
      <c r="I176" s="281" t="s">
        <v>417</v>
      </c>
      <c r="J176" s="281">
        <v>50</v>
      </c>
      <c r="K176" s="329"/>
    </row>
    <row r="177" s="1" customFormat="1" ht="15" customHeight="1">
      <c r="B177" s="306"/>
      <c r="C177" s="281" t="s">
        <v>108</v>
      </c>
      <c r="D177" s="281"/>
      <c r="E177" s="281"/>
      <c r="F177" s="304" t="s">
        <v>415</v>
      </c>
      <c r="G177" s="281"/>
      <c r="H177" s="281" t="s">
        <v>483</v>
      </c>
      <c r="I177" s="281" t="s">
        <v>484</v>
      </c>
      <c r="J177" s="281"/>
      <c r="K177" s="329"/>
    </row>
    <row r="178" s="1" customFormat="1" ht="15" customHeight="1">
      <c r="B178" s="306"/>
      <c r="C178" s="281" t="s">
        <v>63</v>
      </c>
      <c r="D178" s="281"/>
      <c r="E178" s="281"/>
      <c r="F178" s="304" t="s">
        <v>415</v>
      </c>
      <c r="G178" s="281"/>
      <c r="H178" s="281" t="s">
        <v>485</v>
      </c>
      <c r="I178" s="281" t="s">
        <v>486</v>
      </c>
      <c r="J178" s="281">
        <v>1</v>
      </c>
      <c r="K178" s="329"/>
    </row>
    <row r="179" s="1" customFormat="1" ht="15" customHeight="1">
      <c r="B179" s="306"/>
      <c r="C179" s="281" t="s">
        <v>59</v>
      </c>
      <c r="D179" s="281"/>
      <c r="E179" s="281"/>
      <c r="F179" s="304" t="s">
        <v>415</v>
      </c>
      <c r="G179" s="281"/>
      <c r="H179" s="281" t="s">
        <v>487</v>
      </c>
      <c r="I179" s="281" t="s">
        <v>417</v>
      </c>
      <c r="J179" s="281">
        <v>20</v>
      </c>
      <c r="K179" s="329"/>
    </row>
    <row r="180" s="1" customFormat="1" ht="15" customHeight="1">
      <c r="B180" s="306"/>
      <c r="C180" s="281" t="s">
        <v>60</v>
      </c>
      <c r="D180" s="281"/>
      <c r="E180" s="281"/>
      <c r="F180" s="304" t="s">
        <v>415</v>
      </c>
      <c r="G180" s="281"/>
      <c r="H180" s="281" t="s">
        <v>488</v>
      </c>
      <c r="I180" s="281" t="s">
        <v>417</v>
      </c>
      <c r="J180" s="281">
        <v>255</v>
      </c>
      <c r="K180" s="329"/>
    </row>
    <row r="181" s="1" customFormat="1" ht="15" customHeight="1">
      <c r="B181" s="306"/>
      <c r="C181" s="281" t="s">
        <v>109</v>
      </c>
      <c r="D181" s="281"/>
      <c r="E181" s="281"/>
      <c r="F181" s="304" t="s">
        <v>415</v>
      </c>
      <c r="G181" s="281"/>
      <c r="H181" s="281" t="s">
        <v>379</v>
      </c>
      <c r="I181" s="281" t="s">
        <v>417</v>
      </c>
      <c r="J181" s="281">
        <v>10</v>
      </c>
      <c r="K181" s="329"/>
    </row>
    <row r="182" s="1" customFormat="1" ht="15" customHeight="1">
      <c r="B182" s="306"/>
      <c r="C182" s="281" t="s">
        <v>110</v>
      </c>
      <c r="D182" s="281"/>
      <c r="E182" s="281"/>
      <c r="F182" s="304" t="s">
        <v>415</v>
      </c>
      <c r="G182" s="281"/>
      <c r="H182" s="281" t="s">
        <v>489</v>
      </c>
      <c r="I182" s="281" t="s">
        <v>450</v>
      </c>
      <c r="J182" s="281"/>
      <c r="K182" s="329"/>
    </row>
    <row r="183" s="1" customFormat="1" ht="15" customHeight="1">
      <c r="B183" s="306"/>
      <c r="C183" s="281" t="s">
        <v>490</v>
      </c>
      <c r="D183" s="281"/>
      <c r="E183" s="281"/>
      <c r="F183" s="304" t="s">
        <v>415</v>
      </c>
      <c r="G183" s="281"/>
      <c r="H183" s="281" t="s">
        <v>491</v>
      </c>
      <c r="I183" s="281" t="s">
        <v>450</v>
      </c>
      <c r="J183" s="281"/>
      <c r="K183" s="329"/>
    </row>
    <row r="184" s="1" customFormat="1" ht="15" customHeight="1">
      <c r="B184" s="306"/>
      <c r="C184" s="281" t="s">
        <v>479</v>
      </c>
      <c r="D184" s="281"/>
      <c r="E184" s="281"/>
      <c r="F184" s="304" t="s">
        <v>415</v>
      </c>
      <c r="G184" s="281"/>
      <c r="H184" s="281" t="s">
        <v>492</v>
      </c>
      <c r="I184" s="281" t="s">
        <v>450</v>
      </c>
      <c r="J184" s="281"/>
      <c r="K184" s="329"/>
    </row>
    <row r="185" s="1" customFormat="1" ht="15" customHeight="1">
      <c r="B185" s="306"/>
      <c r="C185" s="281" t="s">
        <v>112</v>
      </c>
      <c r="D185" s="281"/>
      <c r="E185" s="281"/>
      <c r="F185" s="304" t="s">
        <v>421</v>
      </c>
      <c r="G185" s="281"/>
      <c r="H185" s="281" t="s">
        <v>493</v>
      </c>
      <c r="I185" s="281" t="s">
        <v>417</v>
      </c>
      <c r="J185" s="281">
        <v>50</v>
      </c>
      <c r="K185" s="329"/>
    </row>
    <row r="186" s="1" customFormat="1" ht="15" customHeight="1">
      <c r="B186" s="306"/>
      <c r="C186" s="281" t="s">
        <v>494</v>
      </c>
      <c r="D186" s="281"/>
      <c r="E186" s="281"/>
      <c r="F186" s="304" t="s">
        <v>421</v>
      </c>
      <c r="G186" s="281"/>
      <c r="H186" s="281" t="s">
        <v>495</v>
      </c>
      <c r="I186" s="281" t="s">
        <v>496</v>
      </c>
      <c r="J186" s="281"/>
      <c r="K186" s="329"/>
    </row>
    <row r="187" s="1" customFormat="1" ht="15" customHeight="1">
      <c r="B187" s="306"/>
      <c r="C187" s="281" t="s">
        <v>497</v>
      </c>
      <c r="D187" s="281"/>
      <c r="E187" s="281"/>
      <c r="F187" s="304" t="s">
        <v>421</v>
      </c>
      <c r="G187" s="281"/>
      <c r="H187" s="281" t="s">
        <v>498</v>
      </c>
      <c r="I187" s="281" t="s">
        <v>496</v>
      </c>
      <c r="J187" s="281"/>
      <c r="K187" s="329"/>
    </row>
    <row r="188" s="1" customFormat="1" ht="15" customHeight="1">
      <c r="B188" s="306"/>
      <c r="C188" s="281" t="s">
        <v>499</v>
      </c>
      <c r="D188" s="281"/>
      <c r="E188" s="281"/>
      <c r="F188" s="304" t="s">
        <v>421</v>
      </c>
      <c r="G188" s="281"/>
      <c r="H188" s="281" t="s">
        <v>500</v>
      </c>
      <c r="I188" s="281" t="s">
        <v>496</v>
      </c>
      <c r="J188" s="281"/>
      <c r="K188" s="329"/>
    </row>
    <row r="189" s="1" customFormat="1" ht="15" customHeight="1">
      <c r="B189" s="306"/>
      <c r="C189" s="342" t="s">
        <v>501</v>
      </c>
      <c r="D189" s="281"/>
      <c r="E189" s="281"/>
      <c r="F189" s="304" t="s">
        <v>421</v>
      </c>
      <c r="G189" s="281"/>
      <c r="H189" s="281" t="s">
        <v>502</v>
      </c>
      <c r="I189" s="281" t="s">
        <v>503</v>
      </c>
      <c r="J189" s="343" t="s">
        <v>504</v>
      </c>
      <c r="K189" s="329"/>
    </row>
    <row r="190" s="1" customFormat="1" ht="15" customHeight="1">
      <c r="B190" s="306"/>
      <c r="C190" s="342" t="s">
        <v>48</v>
      </c>
      <c r="D190" s="281"/>
      <c r="E190" s="281"/>
      <c r="F190" s="304" t="s">
        <v>415</v>
      </c>
      <c r="G190" s="281"/>
      <c r="H190" s="278" t="s">
        <v>505</v>
      </c>
      <c r="I190" s="281" t="s">
        <v>506</v>
      </c>
      <c r="J190" s="281"/>
      <c r="K190" s="329"/>
    </row>
    <row r="191" s="1" customFormat="1" ht="15" customHeight="1">
      <c r="B191" s="306"/>
      <c r="C191" s="342" t="s">
        <v>507</v>
      </c>
      <c r="D191" s="281"/>
      <c r="E191" s="281"/>
      <c r="F191" s="304" t="s">
        <v>415</v>
      </c>
      <c r="G191" s="281"/>
      <c r="H191" s="281" t="s">
        <v>508</v>
      </c>
      <c r="I191" s="281" t="s">
        <v>450</v>
      </c>
      <c r="J191" s="281"/>
      <c r="K191" s="329"/>
    </row>
    <row r="192" s="1" customFormat="1" ht="15" customHeight="1">
      <c r="B192" s="306"/>
      <c r="C192" s="342" t="s">
        <v>509</v>
      </c>
      <c r="D192" s="281"/>
      <c r="E192" s="281"/>
      <c r="F192" s="304" t="s">
        <v>415</v>
      </c>
      <c r="G192" s="281"/>
      <c r="H192" s="281" t="s">
        <v>510</v>
      </c>
      <c r="I192" s="281" t="s">
        <v>450</v>
      </c>
      <c r="J192" s="281"/>
      <c r="K192" s="329"/>
    </row>
    <row r="193" s="1" customFormat="1" ht="15" customHeight="1">
      <c r="B193" s="306"/>
      <c r="C193" s="342" t="s">
        <v>511</v>
      </c>
      <c r="D193" s="281"/>
      <c r="E193" s="281"/>
      <c r="F193" s="304" t="s">
        <v>421</v>
      </c>
      <c r="G193" s="281"/>
      <c r="H193" s="281" t="s">
        <v>512</v>
      </c>
      <c r="I193" s="281" t="s">
        <v>450</v>
      </c>
      <c r="J193" s="281"/>
      <c r="K193" s="329"/>
    </row>
    <row r="194" s="1" customFormat="1" ht="15" customHeight="1">
      <c r="B194" s="335"/>
      <c r="C194" s="344"/>
      <c r="D194" s="315"/>
      <c r="E194" s="315"/>
      <c r="F194" s="315"/>
      <c r="G194" s="315"/>
      <c r="H194" s="315"/>
      <c r="I194" s="315"/>
      <c r="J194" s="315"/>
      <c r="K194" s="336"/>
    </row>
    <row r="195" s="1" customFormat="1" ht="18.75" customHeight="1">
      <c r="B195" s="317"/>
      <c r="C195" s="327"/>
      <c r="D195" s="327"/>
      <c r="E195" s="327"/>
      <c r="F195" s="337"/>
      <c r="G195" s="327"/>
      <c r="H195" s="327"/>
      <c r="I195" s="327"/>
      <c r="J195" s="327"/>
      <c r="K195" s="317"/>
    </row>
    <row r="196" s="1" customFormat="1" ht="18.75" customHeight="1">
      <c r="B196" s="317"/>
      <c r="C196" s="327"/>
      <c r="D196" s="327"/>
      <c r="E196" s="327"/>
      <c r="F196" s="337"/>
      <c r="G196" s="327"/>
      <c r="H196" s="327"/>
      <c r="I196" s="327"/>
      <c r="J196" s="327"/>
      <c r="K196" s="317"/>
    </row>
    <row r="197" s="1" customFormat="1" ht="18.75" customHeight="1">
      <c r="B197" s="289"/>
      <c r="C197" s="289"/>
      <c r="D197" s="289"/>
      <c r="E197" s="289"/>
      <c r="F197" s="289"/>
      <c r="G197" s="289"/>
      <c r="H197" s="289"/>
      <c r="I197" s="289"/>
      <c r="J197" s="289"/>
      <c r="K197" s="289"/>
    </row>
    <row r="198" s="1" customFormat="1" ht="13.5">
      <c r="B198" s="268"/>
      <c r="C198" s="269"/>
      <c r="D198" s="269"/>
      <c r="E198" s="269"/>
      <c r="F198" s="269"/>
      <c r="G198" s="269"/>
      <c r="H198" s="269"/>
      <c r="I198" s="269"/>
      <c r="J198" s="269"/>
      <c r="K198" s="270"/>
    </row>
    <row r="199" s="1" customFormat="1" ht="21">
      <c r="B199" s="271"/>
      <c r="C199" s="272" t="s">
        <v>513</v>
      </c>
      <c r="D199" s="272"/>
      <c r="E199" s="272"/>
      <c r="F199" s="272"/>
      <c r="G199" s="272"/>
      <c r="H199" s="272"/>
      <c r="I199" s="272"/>
      <c r="J199" s="272"/>
      <c r="K199" s="273"/>
    </row>
    <row r="200" s="1" customFormat="1" ht="25.5" customHeight="1">
      <c r="B200" s="271"/>
      <c r="C200" s="345" t="s">
        <v>514</v>
      </c>
      <c r="D200" s="345"/>
      <c r="E200" s="345"/>
      <c r="F200" s="345" t="s">
        <v>515</v>
      </c>
      <c r="G200" s="346"/>
      <c r="H200" s="345" t="s">
        <v>516</v>
      </c>
      <c r="I200" s="345"/>
      <c r="J200" s="345"/>
      <c r="K200" s="273"/>
    </row>
    <row r="201" s="1" customFormat="1" ht="5.25" customHeight="1">
      <c r="B201" s="306"/>
      <c r="C201" s="301"/>
      <c r="D201" s="301"/>
      <c r="E201" s="301"/>
      <c r="F201" s="301"/>
      <c r="G201" s="327"/>
      <c r="H201" s="301"/>
      <c r="I201" s="301"/>
      <c r="J201" s="301"/>
      <c r="K201" s="329"/>
    </row>
    <row r="202" s="1" customFormat="1" ht="15" customHeight="1">
      <c r="B202" s="306"/>
      <c r="C202" s="281" t="s">
        <v>506</v>
      </c>
      <c r="D202" s="281"/>
      <c r="E202" s="281"/>
      <c r="F202" s="304" t="s">
        <v>49</v>
      </c>
      <c r="G202" s="281"/>
      <c r="H202" s="281" t="s">
        <v>517</v>
      </c>
      <c r="I202" s="281"/>
      <c r="J202" s="281"/>
      <c r="K202" s="329"/>
    </row>
    <row r="203" s="1" customFormat="1" ht="15" customHeight="1">
      <c r="B203" s="306"/>
      <c r="C203" s="281"/>
      <c r="D203" s="281"/>
      <c r="E203" s="281"/>
      <c r="F203" s="304" t="s">
        <v>50</v>
      </c>
      <c r="G203" s="281"/>
      <c r="H203" s="281" t="s">
        <v>518</v>
      </c>
      <c r="I203" s="281"/>
      <c r="J203" s="281"/>
      <c r="K203" s="329"/>
    </row>
    <row r="204" s="1" customFormat="1" ht="15" customHeight="1">
      <c r="B204" s="306"/>
      <c r="C204" s="281"/>
      <c r="D204" s="281"/>
      <c r="E204" s="281"/>
      <c r="F204" s="304" t="s">
        <v>53</v>
      </c>
      <c r="G204" s="281"/>
      <c r="H204" s="281" t="s">
        <v>519</v>
      </c>
      <c r="I204" s="281"/>
      <c r="J204" s="281"/>
      <c r="K204" s="329"/>
    </row>
    <row r="205" s="1" customFormat="1" ht="15" customHeight="1">
      <c r="B205" s="306"/>
      <c r="C205" s="281"/>
      <c r="D205" s="281"/>
      <c r="E205" s="281"/>
      <c r="F205" s="304" t="s">
        <v>51</v>
      </c>
      <c r="G205" s="281"/>
      <c r="H205" s="281" t="s">
        <v>520</v>
      </c>
      <c r="I205" s="281"/>
      <c r="J205" s="281"/>
      <c r="K205" s="329"/>
    </row>
    <row r="206" s="1" customFormat="1" ht="15" customHeight="1">
      <c r="B206" s="306"/>
      <c r="C206" s="281"/>
      <c r="D206" s="281"/>
      <c r="E206" s="281"/>
      <c r="F206" s="304" t="s">
        <v>52</v>
      </c>
      <c r="G206" s="281"/>
      <c r="H206" s="281" t="s">
        <v>521</v>
      </c>
      <c r="I206" s="281"/>
      <c r="J206" s="281"/>
      <c r="K206" s="329"/>
    </row>
    <row r="207" s="1" customFormat="1" ht="15" customHeight="1">
      <c r="B207" s="306"/>
      <c r="C207" s="281"/>
      <c r="D207" s="281"/>
      <c r="E207" s="281"/>
      <c r="F207" s="304"/>
      <c r="G207" s="281"/>
      <c r="H207" s="281"/>
      <c r="I207" s="281"/>
      <c r="J207" s="281"/>
      <c r="K207" s="329"/>
    </row>
    <row r="208" s="1" customFormat="1" ht="15" customHeight="1">
      <c r="B208" s="306"/>
      <c r="C208" s="281" t="s">
        <v>462</v>
      </c>
      <c r="D208" s="281"/>
      <c r="E208" s="281"/>
      <c r="F208" s="304" t="s">
        <v>82</v>
      </c>
      <c r="G208" s="281"/>
      <c r="H208" s="281" t="s">
        <v>522</v>
      </c>
      <c r="I208" s="281"/>
      <c r="J208" s="281"/>
      <c r="K208" s="329"/>
    </row>
    <row r="209" s="1" customFormat="1" ht="15" customHeight="1">
      <c r="B209" s="306"/>
      <c r="C209" s="281"/>
      <c r="D209" s="281"/>
      <c r="E209" s="281"/>
      <c r="F209" s="304" t="s">
        <v>357</v>
      </c>
      <c r="G209" s="281"/>
      <c r="H209" s="281" t="s">
        <v>358</v>
      </c>
      <c r="I209" s="281"/>
      <c r="J209" s="281"/>
      <c r="K209" s="329"/>
    </row>
    <row r="210" s="1" customFormat="1" ht="15" customHeight="1">
      <c r="B210" s="306"/>
      <c r="C210" s="281"/>
      <c r="D210" s="281"/>
      <c r="E210" s="281"/>
      <c r="F210" s="304" t="s">
        <v>355</v>
      </c>
      <c r="G210" s="281"/>
      <c r="H210" s="281" t="s">
        <v>523</v>
      </c>
      <c r="I210" s="281"/>
      <c r="J210" s="281"/>
      <c r="K210" s="329"/>
    </row>
    <row r="211" s="1" customFormat="1" ht="15" customHeight="1">
      <c r="B211" s="347"/>
      <c r="C211" s="281"/>
      <c r="D211" s="281"/>
      <c r="E211" s="281"/>
      <c r="F211" s="304" t="s">
        <v>359</v>
      </c>
      <c r="G211" s="342"/>
      <c r="H211" s="333" t="s">
        <v>360</v>
      </c>
      <c r="I211" s="333"/>
      <c r="J211" s="333"/>
      <c r="K211" s="348"/>
    </row>
    <row r="212" s="1" customFormat="1" ht="15" customHeight="1">
      <c r="B212" s="347"/>
      <c r="C212" s="281"/>
      <c r="D212" s="281"/>
      <c r="E212" s="281"/>
      <c r="F212" s="304" t="s">
        <v>361</v>
      </c>
      <c r="G212" s="342"/>
      <c r="H212" s="333" t="s">
        <v>524</v>
      </c>
      <c r="I212" s="333"/>
      <c r="J212" s="333"/>
      <c r="K212" s="348"/>
    </row>
    <row r="213" s="1" customFormat="1" ht="15" customHeight="1">
      <c r="B213" s="347"/>
      <c r="C213" s="281"/>
      <c r="D213" s="281"/>
      <c r="E213" s="281"/>
      <c r="F213" s="304"/>
      <c r="G213" s="342"/>
      <c r="H213" s="333"/>
      <c r="I213" s="333"/>
      <c r="J213" s="333"/>
      <c r="K213" s="348"/>
    </row>
    <row r="214" s="1" customFormat="1" ht="15" customHeight="1">
      <c r="B214" s="347"/>
      <c r="C214" s="281" t="s">
        <v>486</v>
      </c>
      <c r="D214" s="281"/>
      <c r="E214" s="281"/>
      <c r="F214" s="304">
        <v>1</v>
      </c>
      <c r="G214" s="342"/>
      <c r="H214" s="333" t="s">
        <v>525</v>
      </c>
      <c r="I214" s="333"/>
      <c r="J214" s="333"/>
      <c r="K214" s="348"/>
    </row>
    <row r="215" s="1" customFormat="1" ht="15" customHeight="1">
      <c r="B215" s="347"/>
      <c r="C215" s="281"/>
      <c r="D215" s="281"/>
      <c r="E215" s="281"/>
      <c r="F215" s="304">
        <v>2</v>
      </c>
      <c r="G215" s="342"/>
      <c r="H215" s="333" t="s">
        <v>526</v>
      </c>
      <c r="I215" s="333"/>
      <c r="J215" s="333"/>
      <c r="K215" s="348"/>
    </row>
    <row r="216" s="1" customFormat="1" ht="15" customHeight="1">
      <c r="B216" s="347"/>
      <c r="C216" s="281"/>
      <c r="D216" s="281"/>
      <c r="E216" s="281"/>
      <c r="F216" s="304">
        <v>3</v>
      </c>
      <c r="G216" s="342"/>
      <c r="H216" s="333" t="s">
        <v>527</v>
      </c>
      <c r="I216" s="333"/>
      <c r="J216" s="333"/>
      <c r="K216" s="348"/>
    </row>
    <row r="217" s="1" customFormat="1" ht="15" customHeight="1">
      <c r="B217" s="347"/>
      <c r="C217" s="281"/>
      <c r="D217" s="281"/>
      <c r="E217" s="281"/>
      <c r="F217" s="304">
        <v>4</v>
      </c>
      <c r="G217" s="342"/>
      <c r="H217" s="333" t="s">
        <v>528</v>
      </c>
      <c r="I217" s="333"/>
      <c r="J217" s="333"/>
      <c r="K217" s="348"/>
    </row>
    <row r="218" s="1" customFormat="1" ht="12.75" customHeight="1">
      <c r="B218" s="349"/>
      <c r="C218" s="350"/>
      <c r="D218" s="350"/>
      <c r="E218" s="350"/>
      <c r="F218" s="350"/>
      <c r="G218" s="350"/>
      <c r="H218" s="350"/>
      <c r="I218" s="350"/>
      <c r="J218" s="350"/>
      <c r="K218" s="35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Jakub Vilingr</dc:creator>
  <cp:lastModifiedBy>Jakub Vilingr</cp:lastModifiedBy>
  <dcterms:created xsi:type="dcterms:W3CDTF">2021-02-23T08:22:24Z</dcterms:created>
  <dcterms:modified xsi:type="dcterms:W3CDTF">2021-02-23T08:22:27Z</dcterms:modified>
</cp:coreProperties>
</file>